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eco-CHE\AQOL\a a  INSTRUMENTS and ALGORITHMS\4 AQoL-8D\8D Algorithm\"/>
    </mc:Choice>
  </mc:AlternateContent>
  <bookViews>
    <workbookView xWindow="0" yWindow="0" windowWidth="28800" windowHeight="12195" tabRatio="729" firstSheet="1" activeTab="1"/>
  </bookViews>
  <sheets>
    <sheet name="test for 8D psychomet alg" sheetId="33" r:id="rId1"/>
    <sheet name="aqol 8D" sheetId="24" r:id="rId2"/>
  </sheets>
  <calcPr calcId="152511"/>
</workbook>
</file>

<file path=xl/calcChain.xml><?xml version="1.0" encoding="utf-8"?>
<calcChain xmlns="http://schemas.openxmlformats.org/spreadsheetml/2006/main">
  <c r="AL10" i="24" l="1"/>
  <c r="AL11" i="24" l="1"/>
  <c r="AU11" i="24" s="1"/>
  <c r="AM11" i="24"/>
  <c r="AV11" i="24" s="1"/>
  <c r="AN11" i="24"/>
  <c r="AW11" i="24" s="1"/>
  <c r="AO11" i="24"/>
  <c r="AX11" i="24" s="1"/>
  <c r="AP11" i="24"/>
  <c r="AY11" i="24" s="1"/>
  <c r="AQ11" i="24"/>
  <c r="AZ11" i="24" s="1"/>
  <c r="AR11" i="24"/>
  <c r="BA11" i="24" s="1"/>
  <c r="AS11" i="24"/>
  <c r="BB11" i="24" s="1"/>
  <c r="AT11" i="24"/>
  <c r="BC11" i="24" s="1"/>
  <c r="AL12" i="24"/>
  <c r="AU12" i="24" s="1"/>
  <c r="AM12" i="24"/>
  <c r="AV12" i="24" s="1"/>
  <c r="AN12" i="24"/>
  <c r="AW12" i="24" s="1"/>
  <c r="AO12" i="24"/>
  <c r="AX12" i="24" s="1"/>
  <c r="AP12" i="24"/>
  <c r="AY12" i="24" s="1"/>
  <c r="AQ12" i="24"/>
  <c r="AZ12" i="24" s="1"/>
  <c r="AR12" i="24"/>
  <c r="BA12" i="24" s="1"/>
  <c r="AS12" i="24"/>
  <c r="BB12" i="24" s="1"/>
  <c r="AT12" i="24"/>
  <c r="BC12" i="24" s="1"/>
  <c r="AL13" i="24"/>
  <c r="AU13" i="24" s="1"/>
  <c r="AM13" i="24"/>
  <c r="AV13" i="24" s="1"/>
  <c r="AN13" i="24"/>
  <c r="AW13" i="24" s="1"/>
  <c r="AO13" i="24"/>
  <c r="AX13" i="24" s="1"/>
  <c r="AP13" i="24"/>
  <c r="AY13" i="24" s="1"/>
  <c r="AQ13" i="24"/>
  <c r="AZ13" i="24" s="1"/>
  <c r="AR13" i="24"/>
  <c r="BA13" i="24" s="1"/>
  <c r="AS13" i="24"/>
  <c r="BB13" i="24" s="1"/>
  <c r="AT13" i="24"/>
  <c r="BC13" i="24" s="1"/>
  <c r="AL14" i="24"/>
  <c r="AU14" i="24" s="1"/>
  <c r="AM14" i="24"/>
  <c r="AV14" i="24" s="1"/>
  <c r="AN14" i="24"/>
  <c r="AW14" i="24" s="1"/>
  <c r="AO14" i="24"/>
  <c r="AX14" i="24" s="1"/>
  <c r="AP14" i="24"/>
  <c r="AY14" i="24" s="1"/>
  <c r="AQ14" i="24"/>
  <c r="AZ14" i="24" s="1"/>
  <c r="AR14" i="24"/>
  <c r="BA14" i="24" s="1"/>
  <c r="AS14" i="24"/>
  <c r="BB14" i="24" s="1"/>
  <c r="AT14" i="24"/>
  <c r="BC14" i="24" s="1"/>
  <c r="AL15" i="24"/>
  <c r="AU15" i="24" s="1"/>
  <c r="AM15" i="24"/>
  <c r="AV15" i="24" s="1"/>
  <c r="AN15" i="24"/>
  <c r="AW15" i="24" s="1"/>
  <c r="AO15" i="24"/>
  <c r="AX15" i="24" s="1"/>
  <c r="AP15" i="24"/>
  <c r="AY15" i="24" s="1"/>
  <c r="AQ15" i="24"/>
  <c r="AZ15" i="24" s="1"/>
  <c r="AR15" i="24"/>
  <c r="BA15" i="24" s="1"/>
  <c r="AS15" i="24"/>
  <c r="BB15" i="24" s="1"/>
  <c r="AT15" i="24"/>
  <c r="BC15" i="24" s="1"/>
  <c r="AL16" i="24"/>
  <c r="AU16" i="24" s="1"/>
  <c r="AM16" i="24"/>
  <c r="AV16" i="24" s="1"/>
  <c r="AN16" i="24"/>
  <c r="AW16" i="24" s="1"/>
  <c r="AO16" i="24"/>
  <c r="AX16" i="24" s="1"/>
  <c r="AP16" i="24"/>
  <c r="AY16" i="24" s="1"/>
  <c r="AQ16" i="24"/>
  <c r="AZ16" i="24" s="1"/>
  <c r="AR16" i="24"/>
  <c r="BA16" i="24" s="1"/>
  <c r="AS16" i="24"/>
  <c r="BB16" i="24" s="1"/>
  <c r="AT16" i="24"/>
  <c r="BC16" i="24" s="1"/>
  <c r="AL17" i="24"/>
  <c r="AU17" i="24" s="1"/>
  <c r="AM17" i="24"/>
  <c r="AV17" i="24" s="1"/>
  <c r="AN17" i="24"/>
  <c r="AW17" i="24" s="1"/>
  <c r="AO17" i="24"/>
  <c r="AX17" i="24" s="1"/>
  <c r="AP17" i="24"/>
  <c r="AY17" i="24" s="1"/>
  <c r="AQ17" i="24"/>
  <c r="AZ17" i="24" s="1"/>
  <c r="AR17" i="24"/>
  <c r="BA17" i="24" s="1"/>
  <c r="AS17" i="24"/>
  <c r="BB17" i="24" s="1"/>
  <c r="AT17" i="24"/>
  <c r="BC17" i="24" s="1"/>
  <c r="AT10" i="24"/>
  <c r="BC10" i="24" s="1"/>
  <c r="AS10" i="24"/>
  <c r="BB10" i="24" s="1"/>
  <c r="AR10" i="24"/>
  <c r="BA10" i="24" s="1"/>
  <c r="AQ10" i="24"/>
  <c r="AZ10" i="24" s="1"/>
  <c r="AP10" i="24"/>
  <c r="AY10" i="24" s="1"/>
  <c r="AO10" i="24"/>
  <c r="AX10" i="24" s="1"/>
  <c r="AN10" i="24"/>
  <c r="AW10" i="24" s="1"/>
  <c r="AM10" i="24"/>
  <c r="AV10" i="24" s="1"/>
  <c r="AU10" i="24"/>
</calcChain>
</file>

<file path=xl/sharedStrings.xml><?xml version="1.0" encoding="utf-8"?>
<sst xmlns="http://schemas.openxmlformats.org/spreadsheetml/2006/main" count="255" uniqueCount="143">
  <si>
    <t>aqol1</t>
  </si>
  <si>
    <t>aqol2</t>
  </si>
  <si>
    <t>aqol3</t>
  </si>
  <si>
    <t>aqol4</t>
  </si>
  <si>
    <t>aqol5</t>
  </si>
  <si>
    <t>aqol6</t>
  </si>
  <si>
    <t>aqol7</t>
  </si>
  <si>
    <t>aqol8</t>
  </si>
  <si>
    <t>aqol9</t>
  </si>
  <si>
    <t>aqol10</t>
  </si>
  <si>
    <t>aqol11</t>
  </si>
  <si>
    <t>aqol12</t>
  </si>
  <si>
    <t>aqol13</t>
  </si>
  <si>
    <t>aqol14</t>
  </si>
  <si>
    <t>aqol15</t>
  </si>
  <si>
    <t>aqol16</t>
  </si>
  <si>
    <t>aqol17</t>
  </si>
  <si>
    <t>aqol18</t>
  </si>
  <si>
    <t>aqol19</t>
  </si>
  <si>
    <t>aqol20</t>
  </si>
  <si>
    <t>aqol21</t>
  </si>
  <si>
    <t>aqol22</t>
  </si>
  <si>
    <t>aqol23</t>
  </si>
  <si>
    <t>aqol24</t>
  </si>
  <si>
    <t>aqol25</t>
  </si>
  <si>
    <t>aqol26</t>
  </si>
  <si>
    <t>aqol27</t>
  </si>
  <si>
    <t>aqol28</t>
  </si>
  <si>
    <t>aqol29</t>
  </si>
  <si>
    <t>aqol30</t>
  </si>
  <si>
    <t>aqol31</t>
  </si>
  <si>
    <t>aqol32</t>
  </si>
  <si>
    <t>aqol33</t>
  </si>
  <si>
    <t>aqol34</t>
  </si>
  <si>
    <t>aqol35</t>
  </si>
  <si>
    <t>id</t>
  </si>
  <si>
    <t>Dimension</t>
  </si>
  <si>
    <t>Cop</t>
  </si>
  <si>
    <t>Relationships</t>
  </si>
  <si>
    <t>IL</t>
  </si>
  <si>
    <t>MH</t>
  </si>
  <si>
    <t>Pain</t>
  </si>
  <si>
    <t>SW</t>
  </si>
  <si>
    <t>Sen</t>
  </si>
  <si>
    <t>Hap</t>
  </si>
  <si>
    <t>AQoL-8D</t>
  </si>
  <si>
    <t>1 energy</t>
  </si>
  <si>
    <t>2 excluded</t>
  </si>
  <si>
    <t>3 getting around outside</t>
  </si>
  <si>
    <t>4 community role</t>
  </si>
  <si>
    <t>5 sad</t>
  </si>
  <si>
    <t>6 serious pain</t>
  </si>
  <si>
    <t>7 confidence</t>
  </si>
  <si>
    <t>8 calm</t>
  </si>
  <si>
    <t>9 rel with family</t>
  </si>
  <si>
    <t>10 close rel</t>
  </si>
  <si>
    <t>11 communicate</t>
  </si>
  <si>
    <t>12 sleeping</t>
  </si>
  <si>
    <t>13 worthless</t>
  </si>
  <si>
    <t>14 angry</t>
  </si>
  <si>
    <t>15 walk</t>
  </si>
  <si>
    <t>16 self harm</t>
  </si>
  <si>
    <t>17 enthusiastic</t>
  </si>
  <si>
    <t>18 worried</t>
  </si>
  <si>
    <t xml:space="preserve">19 washing </t>
  </si>
  <si>
    <t>20 happy</t>
  </si>
  <si>
    <t>21 coping</t>
  </si>
  <si>
    <t>22 discomfort</t>
  </si>
  <si>
    <t>23 close rel</t>
  </si>
  <si>
    <t>24 pain interferes</t>
  </si>
  <si>
    <t>25 pleasure</t>
  </si>
  <si>
    <t>26 burden</t>
  </si>
  <si>
    <t>27 content</t>
  </si>
  <si>
    <t>28 vision</t>
  </si>
  <si>
    <t>29 control</t>
  </si>
  <si>
    <t>30 house tasks</t>
  </si>
  <si>
    <t>31 isolated</t>
  </si>
  <si>
    <t>32 hearing</t>
  </si>
  <si>
    <t>33 depressed</t>
  </si>
  <si>
    <t>34 intimate rel</t>
  </si>
  <si>
    <t>35 despair</t>
  </si>
  <si>
    <t>Researcher copy order</t>
  </si>
  <si>
    <t>Data collection copy order</t>
  </si>
  <si>
    <t>response levels (item best =1)</t>
  </si>
  <si>
    <t>Super Dimension</t>
  </si>
  <si>
    <t>MSD</t>
  </si>
  <si>
    <t>PSD</t>
  </si>
  <si>
    <t>Rel</t>
  </si>
  <si>
    <t>SUM(aqol30,aqol3,aqol15,aqol19)</t>
  </si>
  <si>
    <t>SUM(aqol28,aqol32,aqol11)</t>
  </si>
  <si>
    <t>SUM(aqol6,aqol22,aqol24)</t>
  </si>
  <si>
    <t>SUM(aqol33,aqol12,aqol14,aqol16,aqol35,aqol18,aqol5,aqol8)</t>
  </si>
  <si>
    <t>SUM(aqol27,aqol17,aqol20,aqol25)</t>
  </si>
  <si>
    <t>SUM(aqol26,aqol13,aqol7)</t>
  </si>
  <si>
    <t>SUM(aqol1,aqol29,aqol21)</t>
  </si>
  <si>
    <t>SUM(aqol23,aqol10,aqol31,aqol2,aqol34,aqol9,aqol4)</t>
  </si>
  <si>
    <t>SUM(aqol1,aqol2,aqol3,aqol4,aqol5,aqol6,aqol7,aqol8,aqol9,aqol10,aqol11,aqol12,aqol13,aqol14,aqol15,aqol16,aqol17,aqol18,aqol19,aqol20,aqol21,aqol22,aqol23,aqol24,aqol25,aqol26,aqol27,aqol28,aqol29,aqol30,aqol31,aqol32,aqol33,aqol34,aqol35)</t>
  </si>
  <si>
    <t>SUM(30,3,15,19)</t>
  </si>
  <si>
    <t>SUM(28,32,1)</t>
  </si>
  <si>
    <t>SUM(6,22,24)</t>
  </si>
  <si>
    <t>SUM(33,12,14,16,35,18,5,8)</t>
  </si>
  <si>
    <t>SUM(27,17,20,25)</t>
  </si>
  <si>
    <t>SUM(26,13,7)</t>
  </si>
  <si>
    <t>SUM(1,29,21)</t>
  </si>
  <si>
    <t>SUM(23,10,31,2,34,9,4)</t>
  </si>
  <si>
    <t>SUM(1,2,3,4,5,6,7,8,9,10,11,12,13,14,15,16,17,18,19,20,21,22,23,24,25,26,27,28,29,30,31,32,33,34,35)</t>
  </si>
  <si>
    <t>max=22, min=4</t>
  </si>
  <si>
    <t>max=16, min=3</t>
  </si>
  <si>
    <t>max=13, min=3</t>
  </si>
  <si>
    <t>max=41, min=8</t>
  </si>
  <si>
    <t>max=20, min=4</t>
  </si>
  <si>
    <t>max=15, min=3</t>
  </si>
  <si>
    <t>max=34, min=7</t>
  </si>
  <si>
    <t>max=176,min=35</t>
  </si>
  <si>
    <t>AQoLTotalScore</t>
  </si>
  <si>
    <t>ILDimScore</t>
  </si>
  <si>
    <t>SenDimScore</t>
  </si>
  <si>
    <t>PainDimScore</t>
  </si>
  <si>
    <t>MHDimScore</t>
  </si>
  <si>
    <t>HapDimScore</t>
  </si>
  <si>
    <t>SWDimScore</t>
  </si>
  <si>
    <t>CopDimScore</t>
  </si>
  <si>
    <t>RelDimScore</t>
  </si>
  <si>
    <t>sample scores</t>
  </si>
  <si>
    <t>2. TOTAL ADDITIVE SCORES</t>
  </si>
  <si>
    <t>3. STANDARDISED SCORES</t>
  </si>
  <si>
    <t>max=176, min=35</t>
  </si>
  <si>
    <t>(1-(ILDimScore-4)/(22-4))*100</t>
  </si>
  <si>
    <t>(1-(SenDimScore-3)/(16-3))*100</t>
  </si>
  <si>
    <t>(1-(PainDimScore-3)/(13-3))*100</t>
  </si>
  <si>
    <t>(1-(HapDimScore-4)/(20-4))*100</t>
  </si>
  <si>
    <t>(1-(MHDimScore-8)/(41-8))*100</t>
  </si>
  <si>
    <t>(1-(SWDimScore-3)/(15-3))*100</t>
  </si>
  <si>
    <t>(1-(CopDimScore-3)/(15-3))*100</t>
  </si>
  <si>
    <t>(1-(RelDimScore-7)/(34-7))*100</t>
  </si>
  <si>
    <t>(1-(AQoLTotalScore-35)/(176-35))*100</t>
  </si>
  <si>
    <t>PSYCHOMETRIC SCORING</t>
  </si>
  <si>
    <t xml:space="preserve">The green area shows the additive score standardised (0-100). </t>
  </si>
  <si>
    <t>NOTE: you cannot compare one dimension with another as they are scored on different scales. You can however compare “Pain’ at baseline with ‘Pain’ at followup to see what % difference your program has made.</t>
  </si>
  <si>
    <t>Here are a few examples of peoples’ answers in columns C-AK. Rows 4 and 5 show the order of items in dimension order (called researchers copy) and the random order used for data collection.</t>
  </si>
  <si>
    <t xml:space="preserve"> You may simply want to compare the person’s score at baseline and then at follow-up.</t>
  </si>
  <si>
    <t>The yellow columns AL-AT show what is called psychometric (unweighted) scoring which is a simple addition of the answers in each dimension (all the answers are numbered 1,2,3,etc –there is no zero, the lower the number, the better the health) – if you click on a cell you will see the formula. If you were to input a person’s data in columns C-AK, the answers would come up automatically.</t>
  </si>
  <si>
    <t>ACTION: paste your data into columns C-AK. Click and drag the last row in green and yellow sections to the bottom of your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</si>
</sst>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textRotation="90"/>
    </xf>
    <xf numFmtId="0" fontId="3" fillId="0" borderId="0" xfId="0" applyFont="1" applyAlignment="1">
      <alignment horizontal="right" textRotation="90"/>
    </xf>
    <xf numFmtId="0" fontId="3" fillId="5" borderId="1" xfId="0" applyFont="1" applyFill="1" applyBorder="1" applyAlignment="1">
      <alignment horizontal="right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5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3" fontId="8" fillId="4" borderId="1" xfId="0" applyNumberFormat="1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 vertical="center" textRotation="90"/>
    </xf>
    <xf numFmtId="0" fontId="5" fillId="9" borderId="1" xfId="0" applyFont="1" applyFill="1" applyBorder="1" applyAlignment="1">
      <alignment horizontal="center" vertical="center" textRotation="90"/>
    </xf>
    <xf numFmtId="0" fontId="5" fillId="10" borderId="1" xfId="0" applyFont="1" applyFill="1" applyBorder="1" applyAlignment="1">
      <alignment horizontal="center" vertical="center" textRotation="90"/>
    </xf>
    <xf numFmtId="0" fontId="5" fillId="11" borderId="1" xfId="0" applyFont="1" applyFill="1" applyBorder="1" applyAlignment="1">
      <alignment horizontal="center" vertical="center" textRotation="90"/>
    </xf>
    <xf numFmtId="0" fontId="5" fillId="12" borderId="1" xfId="0" applyFont="1" applyFill="1" applyBorder="1" applyAlignment="1">
      <alignment horizontal="center" vertical="center" textRotation="90"/>
    </xf>
    <xf numFmtId="0" fontId="5" fillId="13" borderId="1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165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1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1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 wrapText="1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165" fontId="11" fillId="5" borderId="6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/>
    <xf numFmtId="2" fontId="1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workbookViewId="0">
      <selection activeCell="G14" sqref="G14"/>
    </sheetView>
  </sheetViews>
  <sheetFormatPr defaultRowHeight="11.25" x14ac:dyDescent="0.2"/>
  <cols>
    <col min="1" max="2" width="3.7109375" style="2" bestFit="1" customWidth="1"/>
    <col min="3" max="3" width="3" style="2" bestFit="1" customWidth="1"/>
    <col min="4" max="14" width="3.7109375" style="2" bestFit="1" customWidth="1"/>
    <col min="15" max="15" width="3" style="2" bestFit="1" customWidth="1"/>
    <col min="16" max="16" width="3.7109375" style="2" bestFit="1" customWidth="1"/>
    <col min="17" max="17" width="3" style="2" bestFit="1" customWidth="1"/>
    <col min="18" max="18" width="3.7109375" style="2" bestFit="1" customWidth="1"/>
    <col min="19" max="20" width="3" style="2" bestFit="1" customWidth="1"/>
    <col min="21" max="24" width="3.7109375" style="2" bestFit="1" customWidth="1"/>
    <col min="25" max="25" width="3" style="2" bestFit="1" customWidth="1"/>
    <col min="26" max="26" width="3.7109375" style="2" bestFit="1" customWidth="1"/>
    <col min="27" max="27" width="3" style="2" bestFit="1" customWidth="1"/>
    <col min="28" max="29" width="3.7109375" style="2" bestFit="1" customWidth="1"/>
    <col min="30" max="30" width="3" style="2" bestFit="1" customWidth="1"/>
    <col min="31" max="32" width="3.7109375" style="2" bestFit="1" customWidth="1"/>
    <col min="33" max="33" width="3" style="2" bestFit="1" customWidth="1"/>
    <col min="34" max="35" width="3.7109375" style="2" bestFit="1" customWidth="1"/>
    <col min="36" max="16384" width="9.140625" style="2"/>
  </cols>
  <sheetData>
    <row r="1" spans="1:35" s="9" customFormat="1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</row>
    <row r="2" spans="1:35" x14ac:dyDescent="0.2">
      <c r="A2" s="5">
        <v>1</v>
      </c>
      <c r="B2" s="5">
        <v>1</v>
      </c>
      <c r="C2" s="5">
        <v>2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2</v>
      </c>
      <c r="P2" s="5">
        <v>1</v>
      </c>
      <c r="Q2" s="5">
        <v>2</v>
      </c>
      <c r="R2" s="5">
        <v>1</v>
      </c>
      <c r="S2" s="5">
        <v>2</v>
      </c>
      <c r="T2" s="5">
        <v>1</v>
      </c>
      <c r="U2" s="5">
        <v>2</v>
      </c>
      <c r="V2" s="5">
        <v>1</v>
      </c>
      <c r="W2" s="5">
        <v>2</v>
      </c>
      <c r="X2" s="5">
        <v>1</v>
      </c>
      <c r="Y2" s="5">
        <v>1</v>
      </c>
      <c r="Z2" s="5">
        <v>1</v>
      </c>
      <c r="AA2" s="5">
        <v>2</v>
      </c>
      <c r="AB2" s="5">
        <v>2</v>
      </c>
      <c r="AC2" s="5">
        <v>1</v>
      </c>
      <c r="AD2" s="5">
        <v>2</v>
      </c>
      <c r="AE2" s="5">
        <v>1</v>
      </c>
      <c r="AF2" s="5">
        <v>1</v>
      </c>
      <c r="AG2" s="5">
        <v>1</v>
      </c>
      <c r="AH2" s="5">
        <v>1</v>
      </c>
      <c r="AI2" s="5">
        <v>1</v>
      </c>
    </row>
    <row r="3" spans="1:35" x14ac:dyDescent="0.2">
      <c r="A3" s="5">
        <v>1</v>
      </c>
      <c r="B3" s="5">
        <v>1</v>
      </c>
      <c r="C3" s="5"/>
      <c r="D3" s="5"/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/>
      <c r="L3" s="5">
        <v>1</v>
      </c>
      <c r="M3" s="5">
        <v>1</v>
      </c>
      <c r="N3" s="5">
        <v>1</v>
      </c>
      <c r="O3" s="5">
        <v>2</v>
      </c>
      <c r="P3" s="5">
        <v>1</v>
      </c>
      <c r="Q3" s="5">
        <v>2</v>
      </c>
      <c r="R3" s="5">
        <v>1</v>
      </c>
      <c r="S3" s="5">
        <v>2</v>
      </c>
      <c r="T3" s="5">
        <v>1</v>
      </c>
      <c r="U3" s="5">
        <v>2</v>
      </c>
      <c r="V3" s="5">
        <v>2</v>
      </c>
      <c r="W3" s="5">
        <v>2</v>
      </c>
      <c r="X3" s="5">
        <v>3</v>
      </c>
      <c r="Y3" s="5">
        <v>1</v>
      </c>
      <c r="Z3" s="5">
        <v>1</v>
      </c>
      <c r="AA3" s="5">
        <v>2</v>
      </c>
      <c r="AB3" s="5">
        <v>2</v>
      </c>
      <c r="AC3" s="5">
        <v>1</v>
      </c>
      <c r="AD3" s="5">
        <v>2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</row>
    <row r="4" spans="1:35" x14ac:dyDescent="0.2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7">
        <v>1</v>
      </c>
      <c r="T4" s="5">
        <v>1</v>
      </c>
      <c r="U4" s="5">
        <v>1</v>
      </c>
      <c r="V4" s="10">
        <v>2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</row>
    <row r="5" spans="1:35" x14ac:dyDescent="0.2">
      <c r="A5" s="5">
        <v>1</v>
      </c>
      <c r="B5" s="5">
        <v>1</v>
      </c>
      <c r="C5" s="6">
        <v>3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6">
        <v>3</v>
      </c>
      <c r="P5" s="5">
        <v>1</v>
      </c>
      <c r="Q5" s="5">
        <v>1</v>
      </c>
      <c r="R5" s="5">
        <v>1</v>
      </c>
      <c r="S5" s="6">
        <v>2</v>
      </c>
      <c r="T5" s="5">
        <v>1</v>
      </c>
      <c r="U5" s="5">
        <v>1</v>
      </c>
      <c r="V5" s="10">
        <v>2</v>
      </c>
      <c r="W5" s="5">
        <v>1</v>
      </c>
      <c r="X5" s="10">
        <v>3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6">
        <v>3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</row>
    <row r="6" spans="1:35" x14ac:dyDescent="0.2">
      <c r="A6" s="1">
        <v>5</v>
      </c>
      <c r="B6" s="3">
        <v>5</v>
      </c>
      <c r="C6" s="1">
        <v>6</v>
      </c>
      <c r="D6" s="1">
        <v>4</v>
      </c>
      <c r="E6" s="3">
        <v>5</v>
      </c>
      <c r="F6" s="1">
        <v>4</v>
      </c>
      <c r="G6" s="1">
        <v>5</v>
      </c>
      <c r="H6" s="1">
        <v>5</v>
      </c>
      <c r="I6" s="1">
        <v>4</v>
      </c>
      <c r="J6" s="3">
        <v>6</v>
      </c>
      <c r="K6" s="1">
        <v>4</v>
      </c>
      <c r="L6" s="3">
        <v>5</v>
      </c>
      <c r="M6" s="1">
        <v>5</v>
      </c>
      <c r="N6" s="3">
        <v>5</v>
      </c>
      <c r="O6" s="1">
        <v>6</v>
      </c>
      <c r="P6" s="3">
        <v>5</v>
      </c>
      <c r="Q6" s="1">
        <v>5</v>
      </c>
      <c r="R6" s="3">
        <v>5</v>
      </c>
      <c r="S6" s="1">
        <v>5</v>
      </c>
      <c r="T6" s="1">
        <v>5</v>
      </c>
      <c r="U6" s="1">
        <v>5</v>
      </c>
      <c r="V6" s="1">
        <v>4</v>
      </c>
      <c r="W6" s="1">
        <v>5</v>
      </c>
      <c r="X6" s="1">
        <v>5</v>
      </c>
      <c r="Y6" s="4">
        <v>5</v>
      </c>
      <c r="Z6" s="1">
        <v>5</v>
      </c>
      <c r="AA6" s="1">
        <v>5</v>
      </c>
      <c r="AB6" s="1">
        <v>6</v>
      </c>
      <c r="AC6" s="1">
        <v>5</v>
      </c>
      <c r="AD6" s="1">
        <v>5</v>
      </c>
      <c r="AE6" s="3">
        <v>5</v>
      </c>
      <c r="AF6" s="1">
        <v>6</v>
      </c>
      <c r="AG6" s="3">
        <v>6</v>
      </c>
      <c r="AH6" s="1">
        <v>5</v>
      </c>
      <c r="AI6" s="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"/>
  <sheetViews>
    <sheetView tabSelected="1" zoomScale="95" zoomScaleNormal="95" workbookViewId="0">
      <pane ySplit="2" topLeftCell="A12" activePane="bottomLeft" state="frozen"/>
      <selection activeCell="AA1" sqref="AA1"/>
      <selection pane="bottomLeft" activeCell="P31" sqref="P31"/>
    </sheetView>
  </sheetViews>
  <sheetFormatPr defaultColWidth="4.28515625" defaultRowHeight="12" x14ac:dyDescent="0.2"/>
  <cols>
    <col min="1" max="1" width="6.5703125" style="11" customWidth="1"/>
    <col min="2" max="2" width="19.7109375" style="11" customWidth="1"/>
    <col min="3" max="17" width="4.28515625" style="11" customWidth="1"/>
    <col min="18" max="18" width="4.28515625" style="13" customWidth="1"/>
    <col min="19" max="37" width="4.28515625" style="11" customWidth="1"/>
    <col min="38" max="45" width="14.5703125" style="18" customWidth="1"/>
    <col min="46" max="46" width="32.5703125" style="18" customWidth="1"/>
    <col min="47" max="47" width="15" style="18" customWidth="1"/>
    <col min="48" max="48" width="15" style="12" customWidth="1"/>
    <col min="49" max="55" width="15" style="11" customWidth="1"/>
    <col min="56" max="16384" width="4.28515625" style="11"/>
  </cols>
  <sheetData>
    <row r="1" spans="1:55" ht="18.75" x14ac:dyDescent="0.3">
      <c r="AL1" s="67" t="s">
        <v>136</v>
      </c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1:55" s="19" customFormat="1" ht="21.75" customHeight="1" x14ac:dyDescent="0.25">
      <c r="A2" s="58" t="s">
        <v>36</v>
      </c>
      <c r="B2" s="59"/>
      <c r="C2" s="15" t="s">
        <v>37</v>
      </c>
      <c r="D2" s="15" t="s">
        <v>38</v>
      </c>
      <c r="E2" s="15" t="s">
        <v>39</v>
      </c>
      <c r="F2" s="15" t="s">
        <v>38</v>
      </c>
      <c r="G2" s="15" t="s">
        <v>40</v>
      </c>
      <c r="H2" s="15" t="s">
        <v>41</v>
      </c>
      <c r="I2" s="15" t="s">
        <v>42</v>
      </c>
      <c r="J2" s="15" t="s">
        <v>40</v>
      </c>
      <c r="K2" s="15" t="s">
        <v>38</v>
      </c>
      <c r="L2" s="15" t="s">
        <v>38</v>
      </c>
      <c r="M2" s="15" t="s">
        <v>43</v>
      </c>
      <c r="N2" s="15" t="s">
        <v>40</v>
      </c>
      <c r="O2" s="15" t="s">
        <v>42</v>
      </c>
      <c r="P2" s="15" t="s">
        <v>40</v>
      </c>
      <c r="Q2" s="15" t="s">
        <v>39</v>
      </c>
      <c r="R2" s="15" t="s">
        <v>40</v>
      </c>
      <c r="S2" s="15" t="s">
        <v>44</v>
      </c>
      <c r="T2" s="15" t="s">
        <v>40</v>
      </c>
      <c r="U2" s="15" t="s">
        <v>39</v>
      </c>
      <c r="V2" s="15" t="s">
        <v>44</v>
      </c>
      <c r="W2" s="15" t="s">
        <v>37</v>
      </c>
      <c r="X2" s="15" t="s">
        <v>41</v>
      </c>
      <c r="Y2" s="15" t="s">
        <v>38</v>
      </c>
      <c r="Z2" s="15" t="s">
        <v>41</v>
      </c>
      <c r="AA2" s="15" t="s">
        <v>44</v>
      </c>
      <c r="AB2" s="15" t="s">
        <v>42</v>
      </c>
      <c r="AC2" s="15" t="s">
        <v>44</v>
      </c>
      <c r="AD2" s="15" t="s">
        <v>43</v>
      </c>
      <c r="AE2" s="15" t="s">
        <v>37</v>
      </c>
      <c r="AF2" s="15" t="s">
        <v>39</v>
      </c>
      <c r="AG2" s="15" t="s">
        <v>38</v>
      </c>
      <c r="AH2" s="15" t="s">
        <v>43</v>
      </c>
      <c r="AI2" s="15" t="s">
        <v>40</v>
      </c>
      <c r="AJ2" s="15" t="s">
        <v>38</v>
      </c>
      <c r="AK2" s="15" t="s">
        <v>40</v>
      </c>
      <c r="AL2" s="66" t="s">
        <v>124</v>
      </c>
      <c r="AM2" s="66"/>
      <c r="AN2" s="66"/>
      <c r="AO2" s="66"/>
      <c r="AP2" s="66"/>
      <c r="AQ2" s="66"/>
      <c r="AR2" s="66"/>
      <c r="AS2" s="66"/>
      <c r="AT2" s="66"/>
      <c r="AU2" s="50" t="s">
        <v>125</v>
      </c>
      <c r="AV2" s="50"/>
      <c r="AW2" s="50"/>
      <c r="AX2" s="50"/>
      <c r="AY2" s="50"/>
      <c r="AZ2" s="50"/>
      <c r="BA2" s="50"/>
      <c r="BB2" s="50"/>
      <c r="BC2" s="50"/>
    </row>
    <row r="3" spans="1:55" s="29" customFormat="1" ht="78" customHeight="1" x14ac:dyDescent="0.25">
      <c r="A3" s="60" t="s">
        <v>45</v>
      </c>
      <c r="B3" s="61"/>
      <c r="C3" s="20" t="s">
        <v>46</v>
      </c>
      <c r="D3" s="20" t="s">
        <v>47</v>
      </c>
      <c r="E3" s="20" t="s">
        <v>48</v>
      </c>
      <c r="F3" s="20" t="s">
        <v>49</v>
      </c>
      <c r="G3" s="20" t="s">
        <v>50</v>
      </c>
      <c r="H3" s="20" t="s">
        <v>51</v>
      </c>
      <c r="I3" s="20" t="s">
        <v>52</v>
      </c>
      <c r="J3" s="20" t="s">
        <v>53</v>
      </c>
      <c r="K3" s="20" t="s">
        <v>54</v>
      </c>
      <c r="L3" s="20" t="s">
        <v>55</v>
      </c>
      <c r="M3" s="20" t="s">
        <v>56</v>
      </c>
      <c r="N3" s="20" t="s">
        <v>57</v>
      </c>
      <c r="O3" s="20" t="s">
        <v>58</v>
      </c>
      <c r="P3" s="20" t="s">
        <v>59</v>
      </c>
      <c r="Q3" s="20" t="s">
        <v>60</v>
      </c>
      <c r="R3" s="20" t="s">
        <v>61</v>
      </c>
      <c r="S3" s="20" t="s">
        <v>62</v>
      </c>
      <c r="T3" s="20" t="s">
        <v>63</v>
      </c>
      <c r="U3" s="20" t="s">
        <v>64</v>
      </c>
      <c r="V3" s="20" t="s">
        <v>65</v>
      </c>
      <c r="W3" s="20" t="s">
        <v>66</v>
      </c>
      <c r="X3" s="20" t="s">
        <v>67</v>
      </c>
      <c r="Y3" s="20" t="s">
        <v>68</v>
      </c>
      <c r="Z3" s="20" t="s">
        <v>69</v>
      </c>
      <c r="AA3" s="20" t="s">
        <v>70</v>
      </c>
      <c r="AB3" s="20" t="s">
        <v>71</v>
      </c>
      <c r="AC3" s="20" t="s">
        <v>72</v>
      </c>
      <c r="AD3" s="20" t="s">
        <v>73</v>
      </c>
      <c r="AE3" s="20" t="s">
        <v>74</v>
      </c>
      <c r="AF3" s="20" t="s">
        <v>75</v>
      </c>
      <c r="AG3" s="20" t="s">
        <v>76</v>
      </c>
      <c r="AH3" s="20" t="s">
        <v>77</v>
      </c>
      <c r="AI3" s="20" t="s">
        <v>78</v>
      </c>
      <c r="AJ3" s="20" t="s">
        <v>79</v>
      </c>
      <c r="AK3" s="20" t="s">
        <v>80</v>
      </c>
      <c r="AL3" s="31" t="s">
        <v>115</v>
      </c>
      <c r="AM3" s="32" t="s">
        <v>116</v>
      </c>
      <c r="AN3" s="32" t="s">
        <v>117</v>
      </c>
      <c r="AO3" s="32" t="s">
        <v>118</v>
      </c>
      <c r="AP3" s="32" t="s">
        <v>119</v>
      </c>
      <c r="AQ3" s="32" t="s">
        <v>120</v>
      </c>
      <c r="AR3" s="32" t="s">
        <v>121</v>
      </c>
      <c r="AS3" s="32" t="s">
        <v>122</v>
      </c>
      <c r="AT3" s="32" t="s">
        <v>114</v>
      </c>
      <c r="AU3" s="34" t="s">
        <v>39</v>
      </c>
      <c r="AV3" s="35" t="s">
        <v>43</v>
      </c>
      <c r="AW3" s="35" t="s">
        <v>41</v>
      </c>
      <c r="AX3" s="35" t="s">
        <v>40</v>
      </c>
      <c r="AY3" s="35" t="s">
        <v>44</v>
      </c>
      <c r="AZ3" s="35" t="s">
        <v>42</v>
      </c>
      <c r="BA3" s="35" t="s">
        <v>37</v>
      </c>
      <c r="BB3" s="35" t="s">
        <v>87</v>
      </c>
      <c r="BC3" s="35" t="s">
        <v>45</v>
      </c>
    </row>
    <row r="4" spans="1:55" s="38" customFormat="1" ht="21" customHeight="1" x14ac:dyDescent="0.25">
      <c r="A4" s="52" t="s">
        <v>81</v>
      </c>
      <c r="B4" s="53"/>
      <c r="C4" s="40">
        <v>26</v>
      </c>
      <c r="D4" s="40">
        <v>32</v>
      </c>
      <c r="E4" s="40">
        <v>2</v>
      </c>
      <c r="F4" s="40">
        <v>35</v>
      </c>
      <c r="G4" s="40">
        <v>17</v>
      </c>
      <c r="H4" s="40">
        <v>8</v>
      </c>
      <c r="I4" s="40">
        <v>25</v>
      </c>
      <c r="J4" s="40">
        <v>18</v>
      </c>
      <c r="K4" s="40">
        <v>34</v>
      </c>
      <c r="L4" s="40">
        <v>30</v>
      </c>
      <c r="M4" s="40">
        <v>7</v>
      </c>
      <c r="N4" s="40">
        <v>12</v>
      </c>
      <c r="O4" s="40">
        <v>24</v>
      </c>
      <c r="P4" s="40">
        <v>13</v>
      </c>
      <c r="Q4" s="40">
        <v>3</v>
      </c>
      <c r="R4" s="40">
        <v>14</v>
      </c>
      <c r="S4" s="40">
        <v>20</v>
      </c>
      <c r="T4" s="40">
        <v>16</v>
      </c>
      <c r="U4" s="40">
        <v>4</v>
      </c>
      <c r="V4" s="40">
        <v>21</v>
      </c>
      <c r="W4" s="40">
        <v>28</v>
      </c>
      <c r="X4" s="40">
        <v>9</v>
      </c>
      <c r="Y4" s="40">
        <v>29</v>
      </c>
      <c r="Z4" s="40">
        <v>10</v>
      </c>
      <c r="AA4" s="40">
        <v>22</v>
      </c>
      <c r="AB4" s="40">
        <v>23</v>
      </c>
      <c r="AC4" s="40">
        <v>19</v>
      </c>
      <c r="AD4" s="40">
        <v>5</v>
      </c>
      <c r="AE4" s="40">
        <v>27</v>
      </c>
      <c r="AF4" s="40">
        <v>1</v>
      </c>
      <c r="AG4" s="40">
        <v>31</v>
      </c>
      <c r="AH4" s="40">
        <v>6</v>
      </c>
      <c r="AI4" s="40">
        <v>11</v>
      </c>
      <c r="AJ4" s="40">
        <v>33</v>
      </c>
      <c r="AK4" s="40">
        <v>15</v>
      </c>
      <c r="AL4" s="62" t="s">
        <v>106</v>
      </c>
      <c r="AM4" s="62" t="s">
        <v>107</v>
      </c>
      <c r="AN4" s="62" t="s">
        <v>108</v>
      </c>
      <c r="AO4" s="62" t="s">
        <v>109</v>
      </c>
      <c r="AP4" s="62" t="s">
        <v>110</v>
      </c>
      <c r="AQ4" s="62" t="s">
        <v>111</v>
      </c>
      <c r="AR4" s="62" t="s">
        <v>111</v>
      </c>
      <c r="AS4" s="62" t="s">
        <v>112</v>
      </c>
      <c r="AT4" s="62" t="s">
        <v>126</v>
      </c>
      <c r="AU4" s="63" t="s">
        <v>106</v>
      </c>
      <c r="AV4" s="63" t="s">
        <v>107</v>
      </c>
      <c r="AW4" s="63" t="s">
        <v>108</v>
      </c>
      <c r="AX4" s="63" t="s">
        <v>109</v>
      </c>
      <c r="AY4" s="63" t="s">
        <v>110</v>
      </c>
      <c r="AZ4" s="63" t="s">
        <v>111</v>
      </c>
      <c r="BA4" s="63" t="s">
        <v>111</v>
      </c>
      <c r="BB4" s="63" t="s">
        <v>112</v>
      </c>
      <c r="BC4" s="63" t="s">
        <v>113</v>
      </c>
    </row>
    <row r="5" spans="1:55" s="29" customFormat="1" ht="15" customHeight="1" x14ac:dyDescent="0.25">
      <c r="A5" s="54" t="s">
        <v>82</v>
      </c>
      <c r="B5" s="55"/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16">
        <v>13</v>
      </c>
      <c r="P5" s="16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16">
        <v>20</v>
      </c>
      <c r="W5" s="16">
        <v>21</v>
      </c>
      <c r="X5" s="16">
        <v>22</v>
      </c>
      <c r="Y5" s="16">
        <v>23</v>
      </c>
      <c r="Z5" s="16">
        <v>24</v>
      </c>
      <c r="AA5" s="16">
        <v>25</v>
      </c>
      <c r="AB5" s="16">
        <v>26</v>
      </c>
      <c r="AC5" s="16">
        <v>27</v>
      </c>
      <c r="AD5" s="16">
        <v>28</v>
      </c>
      <c r="AE5" s="16">
        <v>29</v>
      </c>
      <c r="AF5" s="16">
        <v>30</v>
      </c>
      <c r="AG5" s="16">
        <v>31</v>
      </c>
      <c r="AH5" s="16">
        <v>32</v>
      </c>
      <c r="AI5" s="16">
        <v>33</v>
      </c>
      <c r="AJ5" s="16">
        <v>34</v>
      </c>
      <c r="AK5" s="16">
        <v>35</v>
      </c>
      <c r="AL5" s="62"/>
      <c r="AM5" s="62"/>
      <c r="AN5" s="62"/>
      <c r="AO5" s="62"/>
      <c r="AP5" s="62"/>
      <c r="AQ5" s="62"/>
      <c r="AR5" s="62"/>
      <c r="AS5" s="62"/>
      <c r="AT5" s="62"/>
      <c r="AU5" s="64"/>
      <c r="AV5" s="64"/>
      <c r="AW5" s="64"/>
      <c r="AX5" s="64"/>
      <c r="AY5" s="64"/>
      <c r="AZ5" s="64"/>
      <c r="BA5" s="64"/>
      <c r="BB5" s="64"/>
      <c r="BC5" s="64"/>
    </row>
    <row r="6" spans="1:55" s="29" customFormat="1" ht="15" customHeight="1" x14ac:dyDescent="0.25">
      <c r="A6" s="56" t="s">
        <v>83</v>
      </c>
      <c r="B6" s="57"/>
      <c r="C6" s="17">
        <v>5</v>
      </c>
      <c r="D6" s="17">
        <v>5</v>
      </c>
      <c r="E6" s="17">
        <v>6</v>
      </c>
      <c r="F6" s="17">
        <v>4</v>
      </c>
      <c r="G6" s="17">
        <v>5</v>
      </c>
      <c r="H6" s="17">
        <v>4</v>
      </c>
      <c r="I6" s="17">
        <v>5</v>
      </c>
      <c r="J6" s="17">
        <v>5</v>
      </c>
      <c r="K6" s="17">
        <v>4</v>
      </c>
      <c r="L6" s="17">
        <v>6</v>
      </c>
      <c r="M6" s="17">
        <v>4</v>
      </c>
      <c r="N6" s="17">
        <v>5</v>
      </c>
      <c r="O6" s="17">
        <v>5</v>
      </c>
      <c r="P6" s="17">
        <v>5</v>
      </c>
      <c r="Q6" s="17">
        <v>6</v>
      </c>
      <c r="R6" s="17">
        <v>5</v>
      </c>
      <c r="S6" s="17">
        <v>5</v>
      </c>
      <c r="T6" s="17">
        <v>5</v>
      </c>
      <c r="U6" s="17">
        <v>5</v>
      </c>
      <c r="V6" s="17">
        <v>5</v>
      </c>
      <c r="W6" s="17">
        <v>5</v>
      </c>
      <c r="X6" s="17">
        <v>4</v>
      </c>
      <c r="Y6" s="17">
        <v>5</v>
      </c>
      <c r="Z6" s="17">
        <v>5</v>
      </c>
      <c r="AA6" s="17">
        <v>5</v>
      </c>
      <c r="AB6" s="17">
        <v>5</v>
      </c>
      <c r="AC6" s="17">
        <v>5</v>
      </c>
      <c r="AD6" s="17">
        <v>6</v>
      </c>
      <c r="AE6" s="17">
        <v>5</v>
      </c>
      <c r="AF6" s="17">
        <v>5</v>
      </c>
      <c r="AG6" s="17">
        <v>5</v>
      </c>
      <c r="AH6" s="17">
        <v>6</v>
      </c>
      <c r="AI6" s="17">
        <v>6</v>
      </c>
      <c r="AJ6" s="17">
        <v>5</v>
      </c>
      <c r="AK6" s="17">
        <v>5</v>
      </c>
      <c r="AL6" s="62"/>
      <c r="AM6" s="62"/>
      <c r="AN6" s="62"/>
      <c r="AO6" s="62"/>
      <c r="AP6" s="62"/>
      <c r="AQ6" s="62"/>
      <c r="AR6" s="62"/>
      <c r="AS6" s="62"/>
      <c r="AT6" s="62"/>
      <c r="AU6" s="64"/>
      <c r="AV6" s="64"/>
      <c r="AW6" s="64"/>
      <c r="AX6" s="64"/>
      <c r="AY6" s="64"/>
      <c r="AZ6" s="64"/>
      <c r="BA6" s="64"/>
      <c r="BB6" s="64"/>
      <c r="BC6" s="64"/>
    </row>
    <row r="7" spans="1:55" s="29" customFormat="1" ht="15" customHeight="1" x14ac:dyDescent="0.25">
      <c r="A7" s="58" t="s">
        <v>84</v>
      </c>
      <c r="B7" s="59"/>
      <c r="C7" s="39" t="s">
        <v>85</v>
      </c>
      <c r="D7" s="39" t="s">
        <v>85</v>
      </c>
      <c r="E7" s="39" t="s">
        <v>86</v>
      </c>
      <c r="F7" s="39" t="s">
        <v>85</v>
      </c>
      <c r="G7" s="39" t="s">
        <v>85</v>
      </c>
      <c r="H7" s="39" t="s">
        <v>86</v>
      </c>
      <c r="I7" s="39" t="s">
        <v>85</v>
      </c>
      <c r="J7" s="39" t="s">
        <v>85</v>
      </c>
      <c r="K7" s="39" t="s">
        <v>85</v>
      </c>
      <c r="L7" s="39" t="s">
        <v>85</v>
      </c>
      <c r="M7" s="39" t="s">
        <v>86</v>
      </c>
      <c r="N7" s="39" t="s">
        <v>85</v>
      </c>
      <c r="O7" s="39" t="s">
        <v>85</v>
      </c>
      <c r="P7" s="39" t="s">
        <v>85</v>
      </c>
      <c r="Q7" s="39" t="s">
        <v>86</v>
      </c>
      <c r="R7" s="39" t="s">
        <v>85</v>
      </c>
      <c r="S7" s="39" t="s">
        <v>85</v>
      </c>
      <c r="T7" s="39" t="s">
        <v>85</v>
      </c>
      <c r="U7" s="39" t="s">
        <v>86</v>
      </c>
      <c r="V7" s="39" t="s">
        <v>85</v>
      </c>
      <c r="W7" s="39" t="s">
        <v>85</v>
      </c>
      <c r="X7" s="39" t="s">
        <v>86</v>
      </c>
      <c r="Y7" s="39" t="s">
        <v>85</v>
      </c>
      <c r="Z7" s="39" t="s">
        <v>86</v>
      </c>
      <c r="AA7" s="39" t="s">
        <v>85</v>
      </c>
      <c r="AB7" s="39" t="s">
        <v>85</v>
      </c>
      <c r="AC7" s="39" t="s">
        <v>85</v>
      </c>
      <c r="AD7" s="39" t="s">
        <v>86</v>
      </c>
      <c r="AE7" s="39" t="s">
        <v>85</v>
      </c>
      <c r="AF7" s="39" t="s">
        <v>86</v>
      </c>
      <c r="AG7" s="39" t="s">
        <v>85</v>
      </c>
      <c r="AH7" s="39" t="s">
        <v>86</v>
      </c>
      <c r="AI7" s="39" t="s">
        <v>85</v>
      </c>
      <c r="AJ7" s="39" t="s">
        <v>85</v>
      </c>
      <c r="AK7" s="39" t="s">
        <v>85</v>
      </c>
      <c r="AL7" s="62"/>
      <c r="AM7" s="62"/>
      <c r="AN7" s="62"/>
      <c r="AO7" s="62"/>
      <c r="AP7" s="62"/>
      <c r="AQ7" s="62"/>
      <c r="AR7" s="62"/>
      <c r="AS7" s="62"/>
      <c r="AT7" s="62"/>
      <c r="AU7" s="65"/>
      <c r="AV7" s="65"/>
      <c r="AW7" s="65"/>
      <c r="AX7" s="65"/>
      <c r="AY7" s="65"/>
      <c r="AZ7" s="65"/>
      <c r="BA7" s="65"/>
      <c r="BB7" s="65"/>
      <c r="BC7" s="65"/>
    </row>
    <row r="8" spans="1:55" s="29" customFormat="1" ht="36" x14ac:dyDescent="0.25">
      <c r="A8" s="41"/>
      <c r="B8" s="14"/>
      <c r="C8" s="39">
        <v>1</v>
      </c>
      <c r="D8" s="39">
        <v>2</v>
      </c>
      <c r="E8" s="39">
        <v>3</v>
      </c>
      <c r="F8" s="39">
        <v>4</v>
      </c>
      <c r="G8" s="39">
        <v>5</v>
      </c>
      <c r="H8" s="39">
        <v>6</v>
      </c>
      <c r="I8" s="39">
        <v>7</v>
      </c>
      <c r="J8" s="39">
        <v>8</v>
      </c>
      <c r="K8" s="39">
        <v>9</v>
      </c>
      <c r="L8" s="39">
        <v>10</v>
      </c>
      <c r="M8" s="39">
        <v>11</v>
      </c>
      <c r="N8" s="39">
        <v>12</v>
      </c>
      <c r="O8" s="39">
        <v>13</v>
      </c>
      <c r="P8" s="39">
        <v>14</v>
      </c>
      <c r="Q8" s="39">
        <v>15</v>
      </c>
      <c r="R8" s="39">
        <v>16</v>
      </c>
      <c r="S8" s="39">
        <v>17</v>
      </c>
      <c r="T8" s="39">
        <v>18</v>
      </c>
      <c r="U8" s="39">
        <v>19</v>
      </c>
      <c r="V8" s="39">
        <v>20</v>
      </c>
      <c r="W8" s="39">
        <v>21</v>
      </c>
      <c r="X8" s="39">
        <v>22</v>
      </c>
      <c r="Y8" s="39">
        <v>23</v>
      </c>
      <c r="Z8" s="39">
        <v>24</v>
      </c>
      <c r="AA8" s="39">
        <v>25</v>
      </c>
      <c r="AB8" s="39">
        <v>26</v>
      </c>
      <c r="AC8" s="39">
        <v>27</v>
      </c>
      <c r="AD8" s="39">
        <v>28</v>
      </c>
      <c r="AE8" s="39">
        <v>29</v>
      </c>
      <c r="AF8" s="39">
        <v>30</v>
      </c>
      <c r="AG8" s="39">
        <v>31</v>
      </c>
      <c r="AH8" s="39">
        <v>32</v>
      </c>
      <c r="AI8" s="39">
        <v>33</v>
      </c>
      <c r="AJ8" s="39">
        <v>34</v>
      </c>
      <c r="AK8" s="39">
        <v>35</v>
      </c>
      <c r="AL8" s="33" t="s">
        <v>97</v>
      </c>
      <c r="AM8" s="33" t="s">
        <v>98</v>
      </c>
      <c r="AN8" s="33" t="s">
        <v>99</v>
      </c>
      <c r="AO8" s="33" t="s">
        <v>100</v>
      </c>
      <c r="AP8" s="33" t="s">
        <v>101</v>
      </c>
      <c r="AQ8" s="33" t="s">
        <v>102</v>
      </c>
      <c r="AR8" s="33" t="s">
        <v>103</v>
      </c>
      <c r="AS8" s="33" t="s">
        <v>104</v>
      </c>
      <c r="AT8" s="44" t="s">
        <v>105</v>
      </c>
      <c r="AU8" s="36" t="s">
        <v>127</v>
      </c>
      <c r="AV8" s="36" t="s">
        <v>128</v>
      </c>
      <c r="AW8" s="36" t="s">
        <v>129</v>
      </c>
      <c r="AX8" s="36" t="s">
        <v>131</v>
      </c>
      <c r="AY8" s="36" t="s">
        <v>130</v>
      </c>
      <c r="AZ8" s="36" t="s">
        <v>132</v>
      </c>
      <c r="BA8" s="36" t="s">
        <v>133</v>
      </c>
      <c r="BB8" s="36" t="s">
        <v>134</v>
      </c>
      <c r="BC8" s="36" t="s">
        <v>135</v>
      </c>
    </row>
    <row r="9" spans="1:55" s="30" customFormat="1" ht="89.25" customHeight="1" x14ac:dyDescent="0.25">
      <c r="A9" s="42"/>
      <c r="B9" s="43" t="s">
        <v>35</v>
      </c>
      <c r="C9" s="21" t="s">
        <v>0</v>
      </c>
      <c r="D9" s="22" t="s">
        <v>1</v>
      </c>
      <c r="E9" s="23" t="s">
        <v>2</v>
      </c>
      <c r="F9" s="22" t="s">
        <v>3</v>
      </c>
      <c r="G9" s="24" t="s">
        <v>4</v>
      </c>
      <c r="H9" s="25" t="s">
        <v>5</v>
      </c>
      <c r="I9" s="26" t="s">
        <v>6</v>
      </c>
      <c r="J9" s="24" t="s">
        <v>7</v>
      </c>
      <c r="K9" s="22" t="s">
        <v>8</v>
      </c>
      <c r="L9" s="22" t="s">
        <v>9</v>
      </c>
      <c r="M9" s="27" t="s">
        <v>10</v>
      </c>
      <c r="N9" s="24" t="s">
        <v>11</v>
      </c>
      <c r="O9" s="26" t="s">
        <v>12</v>
      </c>
      <c r="P9" s="24" t="s">
        <v>13</v>
      </c>
      <c r="Q9" s="23" t="s">
        <v>14</v>
      </c>
      <c r="R9" s="24" t="s">
        <v>15</v>
      </c>
      <c r="S9" s="28" t="s">
        <v>16</v>
      </c>
      <c r="T9" s="24" t="s">
        <v>17</v>
      </c>
      <c r="U9" s="23" t="s">
        <v>18</v>
      </c>
      <c r="V9" s="28" t="s">
        <v>19</v>
      </c>
      <c r="W9" s="21" t="s">
        <v>20</v>
      </c>
      <c r="X9" s="25" t="s">
        <v>21</v>
      </c>
      <c r="Y9" s="22" t="s">
        <v>22</v>
      </c>
      <c r="Z9" s="25" t="s">
        <v>23</v>
      </c>
      <c r="AA9" s="28" t="s">
        <v>24</v>
      </c>
      <c r="AB9" s="26" t="s">
        <v>25</v>
      </c>
      <c r="AC9" s="28" t="s">
        <v>26</v>
      </c>
      <c r="AD9" s="27" t="s">
        <v>27</v>
      </c>
      <c r="AE9" s="21" t="s">
        <v>28</v>
      </c>
      <c r="AF9" s="23" t="s">
        <v>29</v>
      </c>
      <c r="AG9" s="22" t="s">
        <v>30</v>
      </c>
      <c r="AH9" s="27" t="s">
        <v>31</v>
      </c>
      <c r="AI9" s="24" t="s">
        <v>32</v>
      </c>
      <c r="AJ9" s="22" t="s">
        <v>33</v>
      </c>
      <c r="AK9" s="24" t="s">
        <v>34</v>
      </c>
      <c r="AL9" s="33" t="s">
        <v>88</v>
      </c>
      <c r="AM9" s="33" t="s">
        <v>89</v>
      </c>
      <c r="AN9" s="33" t="s">
        <v>90</v>
      </c>
      <c r="AO9" s="33" t="s">
        <v>91</v>
      </c>
      <c r="AP9" s="33" t="s">
        <v>92</v>
      </c>
      <c r="AQ9" s="33" t="s">
        <v>93</v>
      </c>
      <c r="AR9" s="33" t="s">
        <v>94</v>
      </c>
      <c r="AS9" s="33" t="s">
        <v>95</v>
      </c>
      <c r="AT9" s="33" t="s">
        <v>96</v>
      </c>
      <c r="AU9" s="45"/>
      <c r="AV9" s="45"/>
      <c r="AW9" s="45"/>
      <c r="AX9" s="45"/>
      <c r="AY9" s="45"/>
      <c r="AZ9" s="45"/>
      <c r="BA9" s="45"/>
      <c r="BB9" s="45"/>
      <c r="BC9" s="45"/>
    </row>
    <row r="10" spans="1:55" s="19" customFormat="1" ht="21" customHeight="1" x14ac:dyDescent="0.25">
      <c r="A10" s="51" t="s">
        <v>123</v>
      </c>
      <c r="B10" s="43">
        <v>1</v>
      </c>
      <c r="C10" s="49">
        <v>4</v>
      </c>
      <c r="D10" s="49">
        <v>3</v>
      </c>
      <c r="E10" s="49">
        <v>3</v>
      </c>
      <c r="F10" s="49">
        <v>2</v>
      </c>
      <c r="G10" s="49">
        <v>3</v>
      </c>
      <c r="H10" s="49">
        <v>1</v>
      </c>
      <c r="I10" s="49">
        <v>3</v>
      </c>
      <c r="J10" s="49">
        <v>2</v>
      </c>
      <c r="K10" s="49">
        <v>2</v>
      </c>
      <c r="L10" s="49">
        <v>2</v>
      </c>
      <c r="M10" s="49">
        <v>2</v>
      </c>
      <c r="N10" s="49">
        <v>3</v>
      </c>
      <c r="O10" s="49">
        <v>2</v>
      </c>
      <c r="P10" s="49">
        <v>2</v>
      </c>
      <c r="Q10" s="49">
        <v>3</v>
      </c>
      <c r="R10" s="49">
        <v>1</v>
      </c>
      <c r="S10" s="49">
        <v>1</v>
      </c>
      <c r="T10" s="49">
        <v>2</v>
      </c>
      <c r="U10" s="49">
        <v>2</v>
      </c>
      <c r="V10" s="49">
        <v>2</v>
      </c>
      <c r="W10" s="49">
        <v>1</v>
      </c>
      <c r="X10" s="49">
        <v>2</v>
      </c>
      <c r="Y10" s="49">
        <v>2</v>
      </c>
      <c r="Z10" s="49">
        <v>2</v>
      </c>
      <c r="AA10" s="49">
        <v>3</v>
      </c>
      <c r="AB10" s="49">
        <v>2</v>
      </c>
      <c r="AC10" s="49">
        <v>2</v>
      </c>
      <c r="AD10" s="49">
        <v>3</v>
      </c>
      <c r="AE10" s="49">
        <v>2</v>
      </c>
      <c r="AF10" s="49">
        <v>3</v>
      </c>
      <c r="AG10" s="49">
        <v>3</v>
      </c>
      <c r="AH10" s="49">
        <v>3</v>
      </c>
      <c r="AI10" s="49">
        <v>3</v>
      </c>
      <c r="AJ10" s="49">
        <v>2</v>
      </c>
      <c r="AK10" s="49">
        <v>1</v>
      </c>
      <c r="AL10" s="46">
        <f t="shared" ref="AL10:AL17" si="0">SUM(AF10,E10,Q10,U10)</f>
        <v>11</v>
      </c>
      <c r="AM10" s="46">
        <f t="shared" ref="AM10:AM17" si="1">SUM(AD10,AH10,M10)</f>
        <v>8</v>
      </c>
      <c r="AN10" s="46">
        <f t="shared" ref="AN10:AN17" si="2">SUM(H10,X10,Z10)</f>
        <v>5</v>
      </c>
      <c r="AO10" s="46">
        <f t="shared" ref="AO10:AO17" si="3">SUM(AI10,N10,P10,R10,AK10,T10,G10,J10)</f>
        <v>17</v>
      </c>
      <c r="AP10" s="46">
        <f t="shared" ref="AP10:AP17" si="4">SUM(AC10,S10,V10,AA10)</f>
        <v>8</v>
      </c>
      <c r="AQ10" s="46">
        <f t="shared" ref="AQ10:AQ17" si="5">SUM(AB10,O10,I10)</f>
        <v>7</v>
      </c>
      <c r="AR10" s="46">
        <f t="shared" ref="AR10:AR17" si="6">SUM(C10,AE10,W10)</f>
        <v>7</v>
      </c>
      <c r="AS10" s="46">
        <f t="shared" ref="AS10:AS17" si="7">SUM(Y10,L10,AG10,N10,AJ10,K10,F10)</f>
        <v>16</v>
      </c>
      <c r="AT10" s="46">
        <f t="shared" ref="AT10:AT17" si="8">SUM(C10:AK10)</f>
        <v>79</v>
      </c>
      <c r="AU10" s="47">
        <f>(1-(AL10-4)/(22-4))*100</f>
        <v>61.111111111111114</v>
      </c>
      <c r="AV10" s="47">
        <f>(1-(AM10-3)/(16-3))*100</f>
        <v>61.53846153846154</v>
      </c>
      <c r="AW10" s="47">
        <f>(1-(AN10-3)/(13-3))*100</f>
        <v>80</v>
      </c>
      <c r="AX10" s="47">
        <f>(1-(AO10-8)/(41-8))*100</f>
        <v>72.727272727272734</v>
      </c>
      <c r="AY10" s="47">
        <f>(1-(AP10-4)/(20-4))*100</f>
        <v>75</v>
      </c>
      <c r="AZ10" s="47">
        <f>(1-(AQ10-3)/(15-3))*100</f>
        <v>66.666666666666671</v>
      </c>
      <c r="BA10" s="47">
        <f>(1-(AR10-3)/(15-3))*100</f>
        <v>66.666666666666671</v>
      </c>
      <c r="BB10" s="47">
        <f>(1-(AS10-7)/(34-7))*100</f>
        <v>66.666666666666671</v>
      </c>
      <c r="BC10" s="47">
        <f>(1-(AT10-35)/(176-35))*100</f>
        <v>68.794326241134755</v>
      </c>
    </row>
    <row r="11" spans="1:55" s="19" customFormat="1" ht="21" customHeight="1" x14ac:dyDescent="0.25">
      <c r="A11" s="51"/>
      <c r="B11" s="43">
        <v>2</v>
      </c>
      <c r="C11" s="49">
        <v>5</v>
      </c>
      <c r="D11" s="49">
        <v>5</v>
      </c>
      <c r="E11" s="49">
        <v>6</v>
      </c>
      <c r="F11" s="49">
        <v>4</v>
      </c>
      <c r="G11" s="49">
        <v>5</v>
      </c>
      <c r="H11" s="49">
        <v>4</v>
      </c>
      <c r="I11" s="49">
        <v>5</v>
      </c>
      <c r="J11" s="49">
        <v>5</v>
      </c>
      <c r="K11" s="49">
        <v>4</v>
      </c>
      <c r="L11" s="49">
        <v>6</v>
      </c>
      <c r="M11" s="49">
        <v>4</v>
      </c>
      <c r="N11" s="49">
        <v>5</v>
      </c>
      <c r="O11" s="49">
        <v>5</v>
      </c>
      <c r="P11" s="49">
        <v>5</v>
      </c>
      <c r="Q11" s="49">
        <v>6</v>
      </c>
      <c r="R11" s="49">
        <v>5</v>
      </c>
      <c r="S11" s="49">
        <v>5</v>
      </c>
      <c r="T11" s="49">
        <v>5</v>
      </c>
      <c r="U11" s="49">
        <v>5</v>
      </c>
      <c r="V11" s="49">
        <v>5</v>
      </c>
      <c r="W11" s="49">
        <v>5</v>
      </c>
      <c r="X11" s="49">
        <v>4</v>
      </c>
      <c r="Y11" s="49">
        <v>5</v>
      </c>
      <c r="Z11" s="49">
        <v>5</v>
      </c>
      <c r="AA11" s="49">
        <v>5</v>
      </c>
      <c r="AB11" s="49">
        <v>5</v>
      </c>
      <c r="AC11" s="49">
        <v>5</v>
      </c>
      <c r="AD11" s="49">
        <v>6</v>
      </c>
      <c r="AE11" s="49">
        <v>5</v>
      </c>
      <c r="AF11" s="49">
        <v>5</v>
      </c>
      <c r="AG11" s="49">
        <v>5</v>
      </c>
      <c r="AH11" s="49">
        <v>6</v>
      </c>
      <c r="AI11" s="49">
        <v>6</v>
      </c>
      <c r="AJ11" s="49">
        <v>5</v>
      </c>
      <c r="AK11" s="49">
        <v>5</v>
      </c>
      <c r="AL11" s="46">
        <f t="shared" si="0"/>
        <v>22</v>
      </c>
      <c r="AM11" s="46">
        <f t="shared" si="1"/>
        <v>16</v>
      </c>
      <c r="AN11" s="46">
        <f t="shared" si="2"/>
        <v>13</v>
      </c>
      <c r="AO11" s="46">
        <f t="shared" si="3"/>
        <v>41</v>
      </c>
      <c r="AP11" s="46">
        <f t="shared" si="4"/>
        <v>20</v>
      </c>
      <c r="AQ11" s="46">
        <f t="shared" si="5"/>
        <v>15</v>
      </c>
      <c r="AR11" s="46">
        <f t="shared" si="6"/>
        <v>15</v>
      </c>
      <c r="AS11" s="46">
        <f t="shared" si="7"/>
        <v>34</v>
      </c>
      <c r="AT11" s="46">
        <f t="shared" si="8"/>
        <v>176</v>
      </c>
      <c r="AU11" s="47">
        <f t="shared" ref="AU11:AU17" si="9">(1-(AL11-4)/(22-4))*100</f>
        <v>0</v>
      </c>
      <c r="AV11" s="47">
        <f t="shared" ref="AV11:AV17" si="10">(1-(AM11-3)/(16-3))*100</f>
        <v>0</v>
      </c>
      <c r="AW11" s="47">
        <f t="shared" ref="AW11:AW17" si="11">(1-(AN11-3)/(13-3))*100</f>
        <v>0</v>
      </c>
      <c r="AX11" s="47">
        <f t="shared" ref="AX11:AX17" si="12">(1-(AO11-8)/(41-8))*100</f>
        <v>0</v>
      </c>
      <c r="AY11" s="47">
        <f t="shared" ref="AY11:AY17" si="13">(1-(AP11-4)/(20-4))*100</f>
        <v>0</v>
      </c>
      <c r="AZ11" s="47">
        <f t="shared" ref="AZ11:AZ17" si="14">(1-(AQ11-3)/(15-3))*100</f>
        <v>0</v>
      </c>
      <c r="BA11" s="47">
        <f t="shared" ref="BA11:BA17" si="15">(1-(AR11-3)/(15-3))*100</f>
        <v>0</v>
      </c>
      <c r="BB11" s="47">
        <f t="shared" ref="BB11:BB17" si="16">(1-(AS11-7)/(34-7))*100</f>
        <v>0</v>
      </c>
      <c r="BC11" s="47">
        <f t="shared" ref="BC11:BC17" si="17">(1-(AT11-35)/(176-35))*100</f>
        <v>0</v>
      </c>
    </row>
    <row r="12" spans="1:55" s="19" customFormat="1" ht="21" customHeight="1" x14ac:dyDescent="0.25">
      <c r="A12" s="51"/>
      <c r="B12" s="43">
        <v>3</v>
      </c>
      <c r="C12" s="49">
        <v>1</v>
      </c>
      <c r="D12" s="49">
        <v>1</v>
      </c>
      <c r="E12" s="49">
        <v>1</v>
      </c>
      <c r="F12" s="49">
        <v>2</v>
      </c>
      <c r="G12" s="49">
        <v>1</v>
      </c>
      <c r="H12" s="49">
        <v>2</v>
      </c>
      <c r="I12" s="49">
        <v>1</v>
      </c>
      <c r="J12" s="49">
        <v>1</v>
      </c>
      <c r="K12" s="49">
        <v>1</v>
      </c>
      <c r="L12" s="49">
        <v>1</v>
      </c>
      <c r="M12" s="49">
        <v>1</v>
      </c>
      <c r="N12" s="49">
        <v>1</v>
      </c>
      <c r="O12" s="49">
        <v>1</v>
      </c>
      <c r="P12" s="49">
        <v>2</v>
      </c>
      <c r="Q12" s="49">
        <v>1</v>
      </c>
      <c r="R12" s="49">
        <v>1</v>
      </c>
      <c r="S12" s="49">
        <v>1</v>
      </c>
      <c r="T12" s="49">
        <v>1</v>
      </c>
      <c r="U12" s="49">
        <v>2</v>
      </c>
      <c r="V12" s="49">
        <v>1</v>
      </c>
      <c r="W12" s="49">
        <v>1</v>
      </c>
      <c r="X12" s="49">
        <v>1</v>
      </c>
      <c r="Y12" s="49">
        <v>1</v>
      </c>
      <c r="Z12" s="49">
        <v>1</v>
      </c>
      <c r="AA12" s="49">
        <v>1</v>
      </c>
      <c r="AB12" s="49">
        <v>1</v>
      </c>
      <c r="AC12" s="49">
        <v>1</v>
      </c>
      <c r="AD12" s="49">
        <v>2</v>
      </c>
      <c r="AE12" s="49">
        <v>1</v>
      </c>
      <c r="AF12" s="49">
        <v>2</v>
      </c>
      <c r="AG12" s="49">
        <v>2</v>
      </c>
      <c r="AH12" s="49">
        <v>1</v>
      </c>
      <c r="AI12" s="49">
        <v>1</v>
      </c>
      <c r="AJ12" s="49">
        <v>1</v>
      </c>
      <c r="AK12" s="49">
        <v>1</v>
      </c>
      <c r="AL12" s="46">
        <f t="shared" si="0"/>
        <v>6</v>
      </c>
      <c r="AM12" s="46">
        <f t="shared" si="1"/>
        <v>4</v>
      </c>
      <c r="AN12" s="46">
        <f t="shared" si="2"/>
        <v>4</v>
      </c>
      <c r="AO12" s="46">
        <f t="shared" si="3"/>
        <v>9</v>
      </c>
      <c r="AP12" s="46">
        <f t="shared" si="4"/>
        <v>4</v>
      </c>
      <c r="AQ12" s="46">
        <f t="shared" si="5"/>
        <v>3</v>
      </c>
      <c r="AR12" s="46">
        <f t="shared" si="6"/>
        <v>3</v>
      </c>
      <c r="AS12" s="46">
        <f t="shared" si="7"/>
        <v>9</v>
      </c>
      <c r="AT12" s="46">
        <f t="shared" si="8"/>
        <v>42</v>
      </c>
      <c r="AU12" s="47">
        <f t="shared" si="9"/>
        <v>88.888888888888886</v>
      </c>
      <c r="AV12" s="47">
        <f t="shared" si="10"/>
        <v>92.307692307692307</v>
      </c>
      <c r="AW12" s="47">
        <f t="shared" si="11"/>
        <v>90</v>
      </c>
      <c r="AX12" s="47">
        <f t="shared" si="12"/>
        <v>96.969696969696969</v>
      </c>
      <c r="AY12" s="47">
        <f t="shared" si="13"/>
        <v>100</v>
      </c>
      <c r="AZ12" s="47">
        <f t="shared" si="14"/>
        <v>100</v>
      </c>
      <c r="BA12" s="47">
        <f t="shared" si="15"/>
        <v>100</v>
      </c>
      <c r="BB12" s="47">
        <f t="shared" si="16"/>
        <v>92.592592592592595</v>
      </c>
      <c r="BC12" s="47">
        <f t="shared" si="17"/>
        <v>95.035460992907801</v>
      </c>
    </row>
    <row r="13" spans="1:55" s="19" customFormat="1" ht="21" customHeight="1" x14ac:dyDescent="0.25">
      <c r="A13" s="51"/>
      <c r="B13" s="43">
        <v>4</v>
      </c>
      <c r="C13" s="49">
        <v>2</v>
      </c>
      <c r="D13" s="49">
        <v>1</v>
      </c>
      <c r="E13" s="49">
        <v>1</v>
      </c>
      <c r="F13" s="49">
        <v>2</v>
      </c>
      <c r="G13" s="49">
        <v>1</v>
      </c>
      <c r="H13" s="49">
        <v>2</v>
      </c>
      <c r="I13" s="49">
        <v>1</v>
      </c>
      <c r="J13" s="49">
        <v>1</v>
      </c>
      <c r="K13" s="49">
        <v>1</v>
      </c>
      <c r="L13" s="49">
        <v>1</v>
      </c>
      <c r="M13" s="49">
        <v>1</v>
      </c>
      <c r="N13" s="49">
        <v>1</v>
      </c>
      <c r="O13" s="49">
        <v>1</v>
      </c>
      <c r="P13" s="49">
        <v>2</v>
      </c>
      <c r="Q13" s="49">
        <v>1</v>
      </c>
      <c r="R13" s="49">
        <v>1</v>
      </c>
      <c r="S13" s="49">
        <v>2</v>
      </c>
      <c r="T13" s="49">
        <v>1</v>
      </c>
      <c r="U13" s="49">
        <v>2</v>
      </c>
      <c r="V13" s="49">
        <v>1</v>
      </c>
      <c r="W13" s="49">
        <v>1</v>
      </c>
      <c r="X13" s="49">
        <v>2</v>
      </c>
      <c r="Y13" s="49">
        <v>1</v>
      </c>
      <c r="Z13" s="49">
        <v>1</v>
      </c>
      <c r="AA13" s="49">
        <v>1</v>
      </c>
      <c r="AB13" s="49">
        <v>1</v>
      </c>
      <c r="AC13" s="49">
        <v>1</v>
      </c>
      <c r="AD13" s="49">
        <v>2</v>
      </c>
      <c r="AE13" s="49">
        <v>1</v>
      </c>
      <c r="AF13" s="49">
        <v>2</v>
      </c>
      <c r="AG13" s="49">
        <v>2</v>
      </c>
      <c r="AH13" s="49">
        <v>1</v>
      </c>
      <c r="AI13" s="49">
        <v>1</v>
      </c>
      <c r="AJ13" s="49">
        <v>1</v>
      </c>
      <c r="AK13" s="49">
        <v>2</v>
      </c>
      <c r="AL13" s="46">
        <f t="shared" si="0"/>
        <v>6</v>
      </c>
      <c r="AM13" s="46">
        <f t="shared" si="1"/>
        <v>4</v>
      </c>
      <c r="AN13" s="46">
        <f t="shared" si="2"/>
        <v>5</v>
      </c>
      <c r="AO13" s="46">
        <f t="shared" si="3"/>
        <v>10</v>
      </c>
      <c r="AP13" s="46">
        <f t="shared" si="4"/>
        <v>5</v>
      </c>
      <c r="AQ13" s="46">
        <f t="shared" si="5"/>
        <v>3</v>
      </c>
      <c r="AR13" s="46">
        <f t="shared" si="6"/>
        <v>4</v>
      </c>
      <c r="AS13" s="46">
        <f t="shared" si="7"/>
        <v>9</v>
      </c>
      <c r="AT13" s="46">
        <f t="shared" si="8"/>
        <v>46</v>
      </c>
      <c r="AU13" s="47">
        <f t="shared" si="9"/>
        <v>88.888888888888886</v>
      </c>
      <c r="AV13" s="47">
        <f t="shared" si="10"/>
        <v>92.307692307692307</v>
      </c>
      <c r="AW13" s="47">
        <f t="shared" si="11"/>
        <v>80</v>
      </c>
      <c r="AX13" s="47">
        <f t="shared" si="12"/>
        <v>93.939393939393938</v>
      </c>
      <c r="AY13" s="47">
        <f t="shared" si="13"/>
        <v>93.75</v>
      </c>
      <c r="AZ13" s="47">
        <f t="shared" si="14"/>
        <v>100</v>
      </c>
      <c r="BA13" s="47">
        <f t="shared" si="15"/>
        <v>91.666666666666657</v>
      </c>
      <c r="BB13" s="47">
        <f t="shared" si="16"/>
        <v>92.592592592592595</v>
      </c>
      <c r="BC13" s="47">
        <f t="shared" si="17"/>
        <v>92.198581560283685</v>
      </c>
    </row>
    <row r="14" spans="1:55" s="19" customFormat="1" ht="21" customHeight="1" x14ac:dyDescent="0.25">
      <c r="A14" s="51"/>
      <c r="B14" s="43">
        <v>5</v>
      </c>
      <c r="C14" s="49">
        <v>2</v>
      </c>
      <c r="D14" s="49">
        <v>1</v>
      </c>
      <c r="E14" s="49">
        <v>1</v>
      </c>
      <c r="F14" s="49">
        <v>3</v>
      </c>
      <c r="G14" s="49">
        <v>1</v>
      </c>
      <c r="H14" s="49">
        <v>2</v>
      </c>
      <c r="I14" s="49">
        <v>1</v>
      </c>
      <c r="J14" s="49">
        <v>1</v>
      </c>
      <c r="K14" s="49">
        <v>1</v>
      </c>
      <c r="L14" s="49">
        <v>2</v>
      </c>
      <c r="M14" s="49">
        <v>1</v>
      </c>
      <c r="N14" s="49">
        <v>1</v>
      </c>
      <c r="O14" s="49">
        <v>1</v>
      </c>
      <c r="P14" s="49">
        <v>3</v>
      </c>
      <c r="Q14" s="49">
        <v>1</v>
      </c>
      <c r="R14" s="49">
        <v>1</v>
      </c>
      <c r="S14" s="49">
        <v>2</v>
      </c>
      <c r="T14" s="49">
        <v>2</v>
      </c>
      <c r="U14" s="49">
        <v>2</v>
      </c>
      <c r="V14" s="49">
        <v>2</v>
      </c>
      <c r="W14" s="49">
        <v>1</v>
      </c>
      <c r="X14" s="49">
        <v>3</v>
      </c>
      <c r="Y14" s="49">
        <v>1</v>
      </c>
      <c r="Z14" s="49">
        <v>1</v>
      </c>
      <c r="AA14" s="49">
        <v>1</v>
      </c>
      <c r="AB14" s="49">
        <v>2</v>
      </c>
      <c r="AC14" s="49">
        <v>1</v>
      </c>
      <c r="AD14" s="49">
        <v>2</v>
      </c>
      <c r="AE14" s="49">
        <v>2</v>
      </c>
      <c r="AF14" s="49">
        <v>2</v>
      </c>
      <c r="AG14" s="49">
        <v>3</v>
      </c>
      <c r="AH14" s="49">
        <v>1</v>
      </c>
      <c r="AI14" s="49">
        <v>2</v>
      </c>
      <c r="AJ14" s="49">
        <v>2</v>
      </c>
      <c r="AK14" s="49">
        <v>2</v>
      </c>
      <c r="AL14" s="46">
        <f t="shared" si="0"/>
        <v>6</v>
      </c>
      <c r="AM14" s="46">
        <f t="shared" si="1"/>
        <v>4</v>
      </c>
      <c r="AN14" s="46">
        <f t="shared" si="2"/>
        <v>6</v>
      </c>
      <c r="AO14" s="46">
        <f t="shared" si="3"/>
        <v>13</v>
      </c>
      <c r="AP14" s="46">
        <f t="shared" si="4"/>
        <v>6</v>
      </c>
      <c r="AQ14" s="46">
        <f t="shared" si="5"/>
        <v>4</v>
      </c>
      <c r="AR14" s="46">
        <f t="shared" si="6"/>
        <v>5</v>
      </c>
      <c r="AS14" s="46">
        <f t="shared" si="7"/>
        <v>13</v>
      </c>
      <c r="AT14" s="46">
        <f t="shared" si="8"/>
        <v>57</v>
      </c>
      <c r="AU14" s="47">
        <f t="shared" si="9"/>
        <v>88.888888888888886</v>
      </c>
      <c r="AV14" s="47">
        <f t="shared" si="10"/>
        <v>92.307692307692307</v>
      </c>
      <c r="AW14" s="47">
        <f t="shared" si="11"/>
        <v>70</v>
      </c>
      <c r="AX14" s="47">
        <f t="shared" si="12"/>
        <v>84.848484848484844</v>
      </c>
      <c r="AY14" s="47">
        <f t="shared" si="13"/>
        <v>87.5</v>
      </c>
      <c r="AZ14" s="47">
        <f t="shared" si="14"/>
        <v>91.666666666666657</v>
      </c>
      <c r="BA14" s="47">
        <f t="shared" si="15"/>
        <v>83.333333333333343</v>
      </c>
      <c r="BB14" s="47">
        <f t="shared" si="16"/>
        <v>77.777777777777786</v>
      </c>
      <c r="BC14" s="47">
        <f t="shared" si="17"/>
        <v>84.39716312056737</v>
      </c>
    </row>
    <row r="15" spans="1:55" s="19" customFormat="1" ht="21" customHeight="1" x14ac:dyDescent="0.25">
      <c r="A15" s="51"/>
      <c r="B15" s="43">
        <v>6</v>
      </c>
      <c r="C15" s="49">
        <v>2</v>
      </c>
      <c r="D15" s="49">
        <v>2</v>
      </c>
      <c r="E15" s="49">
        <v>2</v>
      </c>
      <c r="F15" s="49">
        <v>3</v>
      </c>
      <c r="G15" s="49">
        <v>1</v>
      </c>
      <c r="H15" s="49">
        <v>2</v>
      </c>
      <c r="I15" s="49">
        <v>1</v>
      </c>
      <c r="J15" s="49">
        <v>1</v>
      </c>
      <c r="K15" s="49">
        <v>1</v>
      </c>
      <c r="L15" s="49">
        <v>2</v>
      </c>
      <c r="M15" s="49">
        <v>1</v>
      </c>
      <c r="N15" s="49">
        <v>1</v>
      </c>
      <c r="O15" s="49">
        <v>2</v>
      </c>
      <c r="P15" s="49">
        <v>3</v>
      </c>
      <c r="Q15" s="49">
        <v>2</v>
      </c>
      <c r="R15" s="49">
        <v>1</v>
      </c>
      <c r="S15" s="49">
        <v>2</v>
      </c>
      <c r="T15" s="49">
        <v>2</v>
      </c>
      <c r="U15" s="49">
        <v>2</v>
      </c>
      <c r="V15" s="49">
        <v>2</v>
      </c>
      <c r="W15" s="49">
        <v>2</v>
      </c>
      <c r="X15" s="49">
        <v>3</v>
      </c>
      <c r="Y15" s="49">
        <v>1</v>
      </c>
      <c r="Z15" s="49">
        <v>2</v>
      </c>
      <c r="AA15" s="49">
        <v>2</v>
      </c>
      <c r="AB15" s="49">
        <v>2</v>
      </c>
      <c r="AC15" s="49">
        <v>1</v>
      </c>
      <c r="AD15" s="49">
        <v>3</v>
      </c>
      <c r="AE15" s="49">
        <v>2</v>
      </c>
      <c r="AF15" s="49">
        <v>2</v>
      </c>
      <c r="AG15" s="49">
        <v>3</v>
      </c>
      <c r="AH15" s="49">
        <v>1</v>
      </c>
      <c r="AI15" s="49">
        <v>2</v>
      </c>
      <c r="AJ15" s="49">
        <v>2</v>
      </c>
      <c r="AK15" s="49">
        <v>2</v>
      </c>
      <c r="AL15" s="46">
        <f t="shared" si="0"/>
        <v>8</v>
      </c>
      <c r="AM15" s="46">
        <f t="shared" si="1"/>
        <v>5</v>
      </c>
      <c r="AN15" s="46">
        <f t="shared" si="2"/>
        <v>7</v>
      </c>
      <c r="AO15" s="46">
        <f t="shared" si="3"/>
        <v>13</v>
      </c>
      <c r="AP15" s="46">
        <f t="shared" si="4"/>
        <v>7</v>
      </c>
      <c r="AQ15" s="46">
        <f t="shared" si="5"/>
        <v>5</v>
      </c>
      <c r="AR15" s="46">
        <f t="shared" si="6"/>
        <v>6</v>
      </c>
      <c r="AS15" s="46">
        <f t="shared" si="7"/>
        <v>13</v>
      </c>
      <c r="AT15" s="46">
        <f t="shared" si="8"/>
        <v>65</v>
      </c>
      <c r="AU15" s="47">
        <f t="shared" si="9"/>
        <v>77.777777777777786</v>
      </c>
      <c r="AV15" s="47">
        <f t="shared" si="10"/>
        <v>84.615384615384613</v>
      </c>
      <c r="AW15" s="47">
        <f t="shared" si="11"/>
        <v>60</v>
      </c>
      <c r="AX15" s="47">
        <f t="shared" si="12"/>
        <v>84.848484848484844</v>
      </c>
      <c r="AY15" s="47">
        <f t="shared" si="13"/>
        <v>81.25</v>
      </c>
      <c r="AZ15" s="47">
        <f t="shared" si="14"/>
        <v>83.333333333333343</v>
      </c>
      <c r="BA15" s="47">
        <f t="shared" si="15"/>
        <v>75</v>
      </c>
      <c r="BB15" s="47">
        <f t="shared" si="16"/>
        <v>77.777777777777786</v>
      </c>
      <c r="BC15" s="47">
        <f t="shared" si="17"/>
        <v>78.723404255319153</v>
      </c>
    </row>
    <row r="16" spans="1:55" s="19" customFormat="1" ht="21" customHeight="1" x14ac:dyDescent="0.25">
      <c r="A16" s="51"/>
      <c r="B16" s="43">
        <v>7</v>
      </c>
      <c r="C16" s="49">
        <v>2</v>
      </c>
      <c r="D16" s="49">
        <v>2</v>
      </c>
      <c r="E16" s="49">
        <v>2</v>
      </c>
      <c r="F16" s="49">
        <v>3</v>
      </c>
      <c r="G16" s="49">
        <v>2</v>
      </c>
      <c r="H16" s="49">
        <v>2</v>
      </c>
      <c r="I16" s="49">
        <v>2</v>
      </c>
      <c r="J16" s="49">
        <v>2</v>
      </c>
      <c r="K16" s="49">
        <v>2</v>
      </c>
      <c r="L16" s="49">
        <v>3</v>
      </c>
      <c r="M16" s="49">
        <v>2</v>
      </c>
      <c r="N16" s="49">
        <v>2</v>
      </c>
      <c r="O16" s="49">
        <v>2</v>
      </c>
      <c r="P16" s="49">
        <v>3</v>
      </c>
      <c r="Q16" s="49">
        <v>3</v>
      </c>
      <c r="R16" s="49">
        <v>2</v>
      </c>
      <c r="S16" s="49">
        <v>2</v>
      </c>
      <c r="T16" s="49">
        <v>2</v>
      </c>
      <c r="U16" s="49">
        <v>2</v>
      </c>
      <c r="V16" s="49">
        <v>2</v>
      </c>
      <c r="W16" s="49">
        <v>2</v>
      </c>
      <c r="X16" s="49">
        <v>3</v>
      </c>
      <c r="Y16" s="49">
        <v>2</v>
      </c>
      <c r="Z16" s="49">
        <v>2</v>
      </c>
      <c r="AA16" s="49">
        <v>2</v>
      </c>
      <c r="AB16" s="49">
        <v>2</v>
      </c>
      <c r="AC16" s="49">
        <v>2</v>
      </c>
      <c r="AD16" s="49">
        <v>3</v>
      </c>
      <c r="AE16" s="49">
        <v>2</v>
      </c>
      <c r="AF16" s="49">
        <v>2</v>
      </c>
      <c r="AG16" s="49">
        <v>3</v>
      </c>
      <c r="AH16" s="49">
        <v>2</v>
      </c>
      <c r="AI16" s="49">
        <v>3</v>
      </c>
      <c r="AJ16" s="49">
        <v>3</v>
      </c>
      <c r="AK16" s="49">
        <v>2</v>
      </c>
      <c r="AL16" s="46">
        <f t="shared" si="0"/>
        <v>9</v>
      </c>
      <c r="AM16" s="46">
        <f t="shared" si="1"/>
        <v>7</v>
      </c>
      <c r="AN16" s="46">
        <f t="shared" si="2"/>
        <v>7</v>
      </c>
      <c r="AO16" s="46">
        <f t="shared" si="3"/>
        <v>18</v>
      </c>
      <c r="AP16" s="46">
        <f t="shared" si="4"/>
        <v>8</v>
      </c>
      <c r="AQ16" s="46">
        <f t="shared" si="5"/>
        <v>6</v>
      </c>
      <c r="AR16" s="46">
        <f t="shared" si="6"/>
        <v>6</v>
      </c>
      <c r="AS16" s="46">
        <f t="shared" si="7"/>
        <v>18</v>
      </c>
      <c r="AT16" s="46">
        <f t="shared" si="8"/>
        <v>79</v>
      </c>
      <c r="AU16" s="47">
        <f t="shared" si="9"/>
        <v>72.222222222222214</v>
      </c>
      <c r="AV16" s="47">
        <f t="shared" si="10"/>
        <v>69.230769230769226</v>
      </c>
      <c r="AW16" s="47">
        <f t="shared" si="11"/>
        <v>60</v>
      </c>
      <c r="AX16" s="47">
        <f t="shared" si="12"/>
        <v>69.696969696969703</v>
      </c>
      <c r="AY16" s="47">
        <f t="shared" si="13"/>
        <v>75</v>
      </c>
      <c r="AZ16" s="47">
        <f t="shared" si="14"/>
        <v>75</v>
      </c>
      <c r="BA16" s="47">
        <f t="shared" si="15"/>
        <v>75</v>
      </c>
      <c r="BB16" s="47">
        <f t="shared" si="16"/>
        <v>59.259259259259252</v>
      </c>
      <c r="BC16" s="47">
        <f t="shared" si="17"/>
        <v>68.794326241134755</v>
      </c>
    </row>
    <row r="17" spans="1:55" s="19" customFormat="1" ht="21" customHeight="1" x14ac:dyDescent="0.25">
      <c r="A17" s="51"/>
      <c r="B17" s="41">
        <v>8</v>
      </c>
      <c r="C17" s="49">
        <v>2</v>
      </c>
      <c r="D17" s="49">
        <v>2</v>
      </c>
      <c r="E17" s="49">
        <v>3</v>
      </c>
      <c r="F17" s="49">
        <v>3</v>
      </c>
      <c r="G17" s="49">
        <v>2</v>
      </c>
      <c r="H17" s="49">
        <v>2</v>
      </c>
      <c r="I17" s="49">
        <v>2</v>
      </c>
      <c r="J17" s="49">
        <v>2</v>
      </c>
      <c r="K17" s="49">
        <v>2</v>
      </c>
      <c r="L17" s="49">
        <v>3</v>
      </c>
      <c r="M17" s="49">
        <v>2</v>
      </c>
      <c r="N17" s="49">
        <v>2</v>
      </c>
      <c r="O17" s="49">
        <v>2</v>
      </c>
      <c r="P17" s="49">
        <v>3</v>
      </c>
      <c r="Q17" s="49">
        <v>3</v>
      </c>
      <c r="R17" s="49">
        <v>2</v>
      </c>
      <c r="S17" s="49">
        <v>2</v>
      </c>
      <c r="T17" s="49">
        <v>2</v>
      </c>
      <c r="U17" s="49">
        <v>2</v>
      </c>
      <c r="V17" s="49">
        <v>2</v>
      </c>
      <c r="W17" s="49">
        <v>2</v>
      </c>
      <c r="X17" s="49">
        <v>3</v>
      </c>
      <c r="Y17" s="49">
        <v>2</v>
      </c>
      <c r="Z17" s="49">
        <v>2</v>
      </c>
      <c r="AA17" s="49">
        <v>2</v>
      </c>
      <c r="AB17" s="49">
        <v>2</v>
      </c>
      <c r="AC17" s="49">
        <v>2</v>
      </c>
      <c r="AD17" s="49">
        <v>3</v>
      </c>
      <c r="AE17" s="49">
        <v>2</v>
      </c>
      <c r="AF17" s="49">
        <v>2</v>
      </c>
      <c r="AG17" s="49">
        <v>3</v>
      </c>
      <c r="AH17" s="49">
        <v>2</v>
      </c>
      <c r="AI17" s="49">
        <v>3</v>
      </c>
      <c r="AJ17" s="49">
        <v>3</v>
      </c>
      <c r="AK17" s="49">
        <v>2</v>
      </c>
      <c r="AL17" s="46">
        <f t="shared" si="0"/>
        <v>10</v>
      </c>
      <c r="AM17" s="46">
        <f t="shared" si="1"/>
        <v>7</v>
      </c>
      <c r="AN17" s="46">
        <f t="shared" si="2"/>
        <v>7</v>
      </c>
      <c r="AO17" s="46">
        <f t="shared" si="3"/>
        <v>18</v>
      </c>
      <c r="AP17" s="46">
        <f t="shared" si="4"/>
        <v>8</v>
      </c>
      <c r="AQ17" s="46">
        <f t="shared" si="5"/>
        <v>6</v>
      </c>
      <c r="AR17" s="46">
        <f t="shared" si="6"/>
        <v>6</v>
      </c>
      <c r="AS17" s="46">
        <f t="shared" si="7"/>
        <v>18</v>
      </c>
      <c r="AT17" s="46">
        <f t="shared" si="8"/>
        <v>80</v>
      </c>
      <c r="AU17" s="47">
        <f t="shared" si="9"/>
        <v>66.666666666666671</v>
      </c>
      <c r="AV17" s="47">
        <f t="shared" si="10"/>
        <v>69.230769230769226</v>
      </c>
      <c r="AW17" s="47">
        <f t="shared" si="11"/>
        <v>60</v>
      </c>
      <c r="AX17" s="47">
        <f t="shared" si="12"/>
        <v>69.696969696969703</v>
      </c>
      <c r="AY17" s="47">
        <f t="shared" si="13"/>
        <v>75</v>
      </c>
      <c r="AZ17" s="47">
        <f t="shared" si="14"/>
        <v>75</v>
      </c>
      <c r="BA17" s="47">
        <f t="shared" si="15"/>
        <v>75</v>
      </c>
      <c r="BB17" s="47">
        <f t="shared" si="16"/>
        <v>59.259259259259252</v>
      </c>
      <c r="BC17" s="47">
        <f t="shared" si="17"/>
        <v>68.085106382978722</v>
      </c>
    </row>
    <row r="18" spans="1:55" x14ac:dyDescent="0.2"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55" x14ac:dyDescent="0.2"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55" x14ac:dyDescent="0.2"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55" ht="15" customHeight="1" x14ac:dyDescent="0.2">
      <c r="R21" s="37"/>
      <c r="S21" s="37"/>
      <c r="T21" s="37"/>
      <c r="U21" s="37"/>
      <c r="V21" s="37"/>
      <c r="W21" s="37"/>
      <c r="X21" s="37"/>
      <c r="Y21" s="37"/>
      <c r="Z21" s="37"/>
      <c r="AA21" s="37"/>
      <c r="AH21" s="48" t="s">
        <v>140</v>
      </c>
    </row>
    <row r="22" spans="1:55" ht="15" customHeight="1" x14ac:dyDescent="0.2">
      <c r="R22" s="37"/>
      <c r="S22" s="37"/>
      <c r="T22" s="37"/>
      <c r="U22" s="37"/>
      <c r="V22" s="37"/>
      <c r="W22" s="37"/>
      <c r="X22" s="37"/>
      <c r="Y22" s="37"/>
      <c r="Z22" s="37"/>
      <c r="AA22" s="37"/>
      <c r="AH22" s="48"/>
    </row>
    <row r="23" spans="1:55" ht="15" customHeight="1" x14ac:dyDescent="0.2">
      <c r="R23" s="37"/>
      <c r="S23" s="37"/>
      <c r="T23" s="37"/>
      <c r="U23" s="37"/>
      <c r="V23" s="37"/>
      <c r="W23" s="37"/>
      <c r="X23" s="37"/>
      <c r="Y23" s="37"/>
      <c r="Z23" s="37"/>
      <c r="AA23" s="37"/>
      <c r="AH23" s="48" t="s">
        <v>139</v>
      </c>
    </row>
    <row r="24" spans="1:55" ht="15" customHeight="1" x14ac:dyDescent="0.2">
      <c r="R24" s="37"/>
      <c r="S24" s="37"/>
      <c r="T24" s="37"/>
      <c r="U24" s="37"/>
      <c r="V24" s="37"/>
      <c r="W24" s="37"/>
      <c r="X24" s="37"/>
      <c r="Y24" s="37"/>
      <c r="Z24" s="37"/>
      <c r="AA24" s="37"/>
      <c r="AH24" s="48"/>
    </row>
    <row r="25" spans="1:55" ht="15" customHeight="1" x14ac:dyDescent="0.2">
      <c r="R25" s="37"/>
      <c r="S25" s="37"/>
      <c r="T25" s="37"/>
      <c r="U25" s="37"/>
      <c r="V25" s="37"/>
      <c r="W25" s="37"/>
      <c r="X25" s="37"/>
      <c r="Y25" s="37"/>
      <c r="Z25" s="37"/>
      <c r="AA25" s="37"/>
      <c r="AH25" s="48" t="s">
        <v>141</v>
      </c>
    </row>
    <row r="26" spans="1:55" ht="15" customHeight="1" x14ac:dyDescent="0.2">
      <c r="R26" s="37"/>
      <c r="S26" s="37"/>
      <c r="T26" s="37"/>
      <c r="U26" s="37"/>
      <c r="V26" s="37"/>
      <c r="W26" s="37"/>
      <c r="X26" s="37"/>
      <c r="Y26" s="37"/>
      <c r="Z26" s="37"/>
      <c r="AA26" s="37"/>
      <c r="AH26" s="48"/>
    </row>
    <row r="27" spans="1:55" ht="15" customHeight="1" x14ac:dyDescent="0.2">
      <c r="R27" s="37"/>
      <c r="S27" s="37"/>
      <c r="T27" s="37"/>
      <c r="U27" s="37"/>
      <c r="V27" s="37"/>
      <c r="W27" s="37"/>
      <c r="X27" s="37"/>
      <c r="Y27" s="37"/>
      <c r="Z27" s="37"/>
      <c r="AA27" s="37"/>
      <c r="AH27" s="48" t="s">
        <v>137</v>
      </c>
    </row>
    <row r="28" spans="1:55" ht="15" customHeight="1" x14ac:dyDescent="0.2">
      <c r="R28" s="37"/>
      <c r="S28" s="37"/>
      <c r="T28" s="37"/>
      <c r="U28" s="37"/>
      <c r="V28" s="37"/>
      <c r="W28" s="37"/>
      <c r="X28" s="37"/>
      <c r="Y28" s="37"/>
      <c r="Z28" s="37"/>
      <c r="AA28" s="37"/>
      <c r="AH28" s="48"/>
    </row>
    <row r="29" spans="1:55" ht="15" customHeight="1" x14ac:dyDescent="0.2">
      <c r="R29" s="37"/>
      <c r="S29" s="37"/>
      <c r="T29" s="37"/>
      <c r="U29" s="37"/>
      <c r="V29" s="37"/>
      <c r="W29" s="37"/>
      <c r="X29" s="37"/>
      <c r="Y29" s="37"/>
      <c r="Z29" s="37"/>
      <c r="AA29" s="37"/>
      <c r="AH29" s="48" t="s">
        <v>138</v>
      </c>
    </row>
    <row r="30" spans="1:55" ht="15" x14ac:dyDescent="0.2">
      <c r="R30" s="37"/>
      <c r="S30" s="37"/>
      <c r="T30" s="37"/>
      <c r="U30" s="37"/>
      <c r="V30" s="37"/>
      <c r="W30" s="37"/>
      <c r="X30" s="37"/>
      <c r="Y30" s="37"/>
      <c r="Z30" s="37"/>
      <c r="AA30" s="37"/>
      <c r="AH30" s="48"/>
    </row>
    <row r="31" spans="1:55" ht="15" x14ac:dyDescent="0.2">
      <c r="R31" s="37"/>
      <c r="S31" s="37"/>
      <c r="T31" s="37"/>
      <c r="U31" s="37"/>
      <c r="V31" s="37"/>
      <c r="W31" s="37"/>
      <c r="X31" s="37"/>
      <c r="Y31" s="37"/>
      <c r="Z31" s="37"/>
      <c r="AA31" s="37"/>
      <c r="AH31" s="68" t="s">
        <v>142</v>
      </c>
      <c r="AI31" s="69"/>
      <c r="AJ31" s="69"/>
      <c r="AK31" s="69"/>
      <c r="AL31" s="70"/>
      <c r="AM31" s="70"/>
      <c r="AN31" s="70"/>
      <c r="AO31" s="70"/>
      <c r="AP31" s="70"/>
      <c r="AQ31" s="70"/>
      <c r="AR31" s="70"/>
    </row>
    <row r="32" spans="1:55" x14ac:dyDescent="0.2"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8:27" x14ac:dyDescent="0.2"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8:27" x14ac:dyDescent="0.2"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8:27" x14ac:dyDescent="0.2"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8:27" x14ac:dyDescent="0.2"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8:27" x14ac:dyDescent="0.2"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8:27" x14ac:dyDescent="0.2"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8:27" x14ac:dyDescent="0.2"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8:27" x14ac:dyDescent="0.2"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8:27" x14ac:dyDescent="0.2"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8:27" x14ac:dyDescent="0.2"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8:27" x14ac:dyDescent="0.2"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8:27" x14ac:dyDescent="0.2"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8:27" x14ac:dyDescent="0.2"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8:27" x14ac:dyDescent="0.2"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8:27" x14ac:dyDescent="0.2"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8:27" x14ac:dyDescent="0.2"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8:27" x14ac:dyDescent="0.2"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18:27" x14ac:dyDescent="0.2"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8:27" x14ac:dyDescent="0.2"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18:27" x14ac:dyDescent="0.2"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8:27" x14ac:dyDescent="0.2"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8:27" x14ac:dyDescent="0.2"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18:27" x14ac:dyDescent="0.2"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18:27" x14ac:dyDescent="0.2"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18:27" x14ac:dyDescent="0.2"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18:27" x14ac:dyDescent="0.2"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18:27" x14ac:dyDescent="0.2"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18:27" x14ac:dyDescent="0.2"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8:27" x14ac:dyDescent="0.2"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8:27" x14ac:dyDescent="0.2">
      <c r="R62" s="37"/>
      <c r="S62" s="37"/>
      <c r="T62" s="37"/>
      <c r="U62" s="37"/>
      <c r="V62" s="37"/>
      <c r="W62" s="37"/>
      <c r="X62" s="37"/>
      <c r="Y62" s="37"/>
      <c r="Z62" s="37"/>
      <c r="AA62" s="37"/>
    </row>
  </sheetData>
  <mergeCells count="28">
    <mergeCell ref="AN4:AN7"/>
    <mergeCell ref="AL1:BC1"/>
    <mergeCell ref="BC4:BC7"/>
    <mergeCell ref="AR4:AR7"/>
    <mergeCell ref="AS4:AS7"/>
    <mergeCell ref="AT4:AT7"/>
    <mergeCell ref="AU4:AU7"/>
    <mergeCell ref="AV4:AV7"/>
    <mergeCell ref="AW4:AW7"/>
    <mergeCell ref="AX4:AX7"/>
    <mergeCell ref="AY4:AY7"/>
    <mergeCell ref="AZ4:AZ7"/>
    <mergeCell ref="AU2:BC2"/>
    <mergeCell ref="A10:A17"/>
    <mergeCell ref="A4:B4"/>
    <mergeCell ref="A5:B5"/>
    <mergeCell ref="A6:B6"/>
    <mergeCell ref="A7:B7"/>
    <mergeCell ref="A3:B3"/>
    <mergeCell ref="AP4:AP7"/>
    <mergeCell ref="AQ4:AQ7"/>
    <mergeCell ref="A2:B2"/>
    <mergeCell ref="BA4:BA7"/>
    <mergeCell ref="BB4:BB7"/>
    <mergeCell ref="AO4:AO7"/>
    <mergeCell ref="AL2:AT2"/>
    <mergeCell ref="AL4:AL7"/>
    <mergeCell ref="AM4:A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for 8D psychomet alg</vt:lpstr>
      <vt:lpstr>aqol 8D</vt:lpstr>
    </vt:vector>
  </TitlesOfParts>
  <Company>Monash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aiezzi</dc:creator>
  <cp:lastModifiedBy>Angelo Iezzi</cp:lastModifiedBy>
  <cp:lastPrinted>2011-03-30T00:41:29Z</cp:lastPrinted>
  <dcterms:created xsi:type="dcterms:W3CDTF">2010-06-30T06:19:18Z</dcterms:created>
  <dcterms:modified xsi:type="dcterms:W3CDTF">2016-10-12T01:47:11Z</dcterms:modified>
</cp:coreProperties>
</file>